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Canal Walk\"/>
    </mc:Choice>
  </mc:AlternateContent>
  <xr:revisionPtr revIDLastSave="0" documentId="13_ncr:1_{EF5D315D-A0F4-44C6-ACEB-74C9FDDC0C1E}" xr6:coauthVersionLast="47" xr6:coauthVersionMax="47" xr10:uidLastSave="{00000000-0000-0000-0000-000000000000}"/>
  <bookViews>
    <workbookView xWindow="-120" yWindow="-16320" windowWidth="29040" windowHeight="15720" firstSheet="1" activeTab="4" xr2:uid="{00000000-000D-0000-FFFF-FFFF00000000}"/>
  </bookViews>
  <sheets>
    <sheet name="Input" sheetId="5" state="hidden" r:id="rId1"/>
    <sheet name="D08 (Mon - Fri)" sheetId="11" r:id="rId2"/>
    <sheet name="Sheet1" sheetId="12" state="hidden" r:id="rId3"/>
    <sheet name="D08 (Sat)" sheetId="10" r:id="rId4"/>
    <sheet name="D08 (Sun PH)" sheetId="4" r:id="rId5"/>
  </sheets>
  <definedNames>
    <definedName name="_xlnm._FilterDatabase" localSheetId="2" hidden="1">Sheet1!$A$1:$BG$23</definedName>
    <definedName name="_xlnm.Print_Area" localSheetId="1">'D08 (Mon - Fri)'!$A$1:$AI$96</definedName>
    <definedName name="_xlnm.Print_Area" localSheetId="3">'D08 (Sat)'!$A$1:$W$96</definedName>
    <definedName name="_xlnm.Print_Area" localSheetId="4">'D08 (Sun PH)'!$A$1:$W$96</definedName>
    <definedName name="_xlnm.Print_Area" localSheetId="0">Input!$A$1:$Y$48</definedName>
  </definedNames>
  <calcPr calcId="191029"/>
  <pivotCaches>
    <pivotCache cacheId="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" l="1"/>
  <c r="E43" i="5"/>
  <c r="D43" i="5"/>
  <c r="E42" i="5"/>
  <c r="E14" i="5" s="1"/>
  <c r="D42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F14" i="5"/>
  <c r="D15" i="5"/>
  <c r="E15" i="5"/>
  <c r="F15" i="5"/>
  <c r="E37" i="5"/>
  <c r="D37" i="5"/>
  <c r="B3" i="11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50" i="5"/>
  <c r="B35" i="5" l="1"/>
  <c r="P15" i="5"/>
  <c r="J15" i="5"/>
  <c r="I15" i="5"/>
  <c r="G15" i="5"/>
  <c r="C15" i="5"/>
  <c r="P14" i="5"/>
  <c r="J14" i="5"/>
  <c r="I14" i="5"/>
  <c r="G14" i="5"/>
  <c r="C14" i="5"/>
  <c r="P9" i="5"/>
  <c r="J9" i="5"/>
  <c r="I9" i="5"/>
  <c r="G9" i="5"/>
  <c r="C9" i="5"/>
  <c r="U35" i="5"/>
  <c r="U21" i="5"/>
  <c r="U7" i="5"/>
  <c r="B7" i="5"/>
  <c r="B19" i="5" s="1"/>
  <c r="B21" i="5"/>
  <c r="B22" i="5" s="1"/>
  <c r="S8" i="5"/>
  <c r="O33" i="5"/>
  <c r="J33" i="5"/>
  <c r="I33" i="5"/>
  <c r="G33" i="5"/>
  <c r="F33" i="5"/>
  <c r="E33" i="5"/>
  <c r="D33" i="5"/>
  <c r="C33" i="5"/>
  <c r="O32" i="5"/>
  <c r="J32" i="5"/>
  <c r="I32" i="5"/>
  <c r="G32" i="5"/>
  <c r="F32" i="5"/>
  <c r="E32" i="5"/>
  <c r="D32" i="5"/>
  <c r="C32" i="5"/>
  <c r="O31" i="5"/>
  <c r="J31" i="5"/>
  <c r="I31" i="5"/>
  <c r="G31" i="5"/>
  <c r="F31" i="5"/>
  <c r="E31" i="5"/>
  <c r="D31" i="5"/>
  <c r="C31" i="5"/>
  <c r="O30" i="5"/>
  <c r="J30" i="5"/>
  <c r="I30" i="5"/>
  <c r="G30" i="5"/>
  <c r="F30" i="5"/>
  <c r="E30" i="5"/>
  <c r="D30" i="5"/>
  <c r="C30" i="5"/>
  <c r="R29" i="5"/>
  <c r="R28" i="5"/>
  <c r="Y21" i="5"/>
  <c r="O24" i="5"/>
  <c r="O25" i="5" s="1"/>
  <c r="O26" i="5" s="1"/>
  <c r="O27" i="5" s="1"/>
  <c r="J24" i="5"/>
  <c r="J25" i="5" s="1"/>
  <c r="J26" i="5" s="1"/>
  <c r="J27" i="5" s="1"/>
  <c r="I24" i="5"/>
  <c r="I25" i="5" s="1"/>
  <c r="I26" i="5" s="1"/>
  <c r="I27" i="5" s="1"/>
  <c r="G24" i="5"/>
  <c r="G25" i="5" s="1"/>
  <c r="G26" i="5" s="1"/>
  <c r="G27" i="5" s="1"/>
  <c r="F24" i="5"/>
  <c r="F25" i="5" s="1"/>
  <c r="F26" i="5" s="1"/>
  <c r="F27" i="5" s="1"/>
  <c r="E24" i="5"/>
  <c r="E25" i="5" s="1"/>
  <c r="E26" i="5" s="1"/>
  <c r="E27" i="5" s="1"/>
  <c r="D24" i="5"/>
  <c r="D25" i="5" s="1"/>
  <c r="D26" i="5" s="1"/>
  <c r="D27" i="5" s="1"/>
  <c r="C24" i="5"/>
  <c r="R23" i="5"/>
  <c r="R22" i="5"/>
  <c r="B8" i="5" l="1"/>
  <c r="B17" i="5"/>
  <c r="B18" i="5"/>
  <c r="B31" i="5"/>
  <c r="R31" i="5"/>
  <c r="C25" i="5"/>
  <c r="R30" i="5"/>
  <c r="R32" i="5"/>
  <c r="R33" i="5"/>
  <c r="R24" i="5"/>
  <c r="B32" i="5"/>
  <c r="B33" i="5"/>
  <c r="R25" i="5" l="1"/>
  <c r="C26" i="5"/>
  <c r="C27" i="5" l="1"/>
  <c r="Q33" i="5" s="1"/>
  <c r="W33" i="5" s="1"/>
  <c r="R26" i="5"/>
  <c r="Q30" i="5" l="1"/>
  <c r="Q24" i="5"/>
  <c r="Q26" i="5"/>
  <c r="R8" i="5"/>
  <c r="Q8" i="5" s="1"/>
  <c r="Q31" i="5"/>
  <c r="W31" i="5" s="1"/>
  <c r="Q27" i="5"/>
  <c r="R27" i="5"/>
  <c r="Q22" i="5"/>
  <c r="Q32" i="5"/>
  <c r="W32" i="5" s="1"/>
  <c r="Q28" i="5"/>
  <c r="Q29" i="5"/>
  <c r="Q25" i="5"/>
  <c r="Q23" i="5"/>
  <c r="Y41" i="5" l="1"/>
  <c r="Y13" i="5" s="1"/>
  <c r="Y7" i="5" s="1"/>
  <c r="Y42" i="5"/>
  <c r="Y14" i="5" s="1"/>
  <c r="Y43" i="5"/>
  <c r="Y15" i="5" s="1"/>
  <c r="B2" i="4" l="1"/>
  <c r="B2" i="10"/>
  <c r="B3" i="10"/>
  <c r="B3" i="4"/>
  <c r="V41" i="5"/>
  <c r="V13" i="5" s="1"/>
  <c r="W45" i="5" l="1"/>
  <c r="W17" i="5" s="1"/>
  <c r="V42" i="5"/>
  <c r="V14" i="5" s="1"/>
  <c r="W46" i="5"/>
  <c r="W18" i="5" s="1"/>
  <c r="AF112" i="5" l="1"/>
  <c r="AG112" i="5" s="1"/>
  <c r="D44" i="5" l="1"/>
  <c r="D16" i="5" s="1"/>
  <c r="D45" i="5"/>
  <c r="D17" i="5" s="1"/>
  <c r="D46" i="5"/>
  <c r="D18" i="5" s="1"/>
  <c r="D47" i="5"/>
  <c r="D19" i="5" s="1"/>
  <c r="D38" i="5"/>
  <c r="F45" i="5"/>
  <c r="F17" i="5" s="1"/>
  <c r="G45" i="5"/>
  <c r="G17" i="5" s="1"/>
  <c r="I45" i="5"/>
  <c r="I17" i="5" s="1"/>
  <c r="J45" i="5"/>
  <c r="J17" i="5" s="1"/>
  <c r="O45" i="5"/>
  <c r="P17" i="5" s="1"/>
  <c r="F46" i="5"/>
  <c r="F18" i="5" s="1"/>
  <c r="G46" i="5"/>
  <c r="G18" i="5" s="1"/>
  <c r="I46" i="5"/>
  <c r="I18" i="5" s="1"/>
  <c r="J46" i="5"/>
  <c r="J18" i="5" s="1"/>
  <c r="O46" i="5"/>
  <c r="P18" i="5" s="1"/>
  <c r="F47" i="5"/>
  <c r="F19" i="5" s="1"/>
  <c r="G47" i="5"/>
  <c r="G19" i="5" s="1"/>
  <c r="I47" i="5"/>
  <c r="I19" i="5" s="1"/>
  <c r="J47" i="5"/>
  <c r="J19" i="5" s="1"/>
  <c r="O47" i="5"/>
  <c r="P19" i="5" s="1"/>
  <c r="E47" i="5"/>
  <c r="E19" i="5" s="1"/>
  <c r="E46" i="5"/>
  <c r="E18" i="5" s="1"/>
  <c r="E45" i="5"/>
  <c r="E17" i="5" s="1"/>
  <c r="C47" i="5"/>
  <c r="C19" i="5" s="1"/>
  <c r="C46" i="5"/>
  <c r="C18" i="5" s="1"/>
  <c r="C45" i="5"/>
  <c r="C17" i="5" s="1"/>
  <c r="I38" i="5"/>
  <c r="J38" i="5"/>
  <c r="O38" i="5"/>
  <c r="I44" i="5"/>
  <c r="I16" i="5" s="1"/>
  <c r="J44" i="5"/>
  <c r="J16" i="5" s="1"/>
  <c r="O44" i="5"/>
  <c r="P16" i="5" s="1"/>
  <c r="E38" i="5"/>
  <c r="E44" i="5"/>
  <c r="E16" i="5" s="1"/>
  <c r="E39" i="5" l="1"/>
  <c r="O39" i="5"/>
  <c r="P10" i="5"/>
  <c r="D39" i="5"/>
  <c r="J39" i="5"/>
  <c r="J11" i="5" s="1"/>
  <c r="J10" i="5"/>
  <c r="I39" i="5"/>
  <c r="I10" i="5"/>
  <c r="J40" i="5" l="1"/>
  <c r="J41" i="5" s="1"/>
  <c r="J13" i="5" s="1"/>
  <c r="E40" i="5"/>
  <c r="O40" i="5"/>
  <c r="P11" i="5"/>
  <c r="I40" i="5"/>
  <c r="I11" i="5"/>
  <c r="D40" i="5"/>
  <c r="AC112" i="5"/>
  <c r="J12" i="5" l="1"/>
  <c r="D41" i="5"/>
  <c r="I41" i="5"/>
  <c r="I13" i="5" s="1"/>
  <c r="I12" i="5"/>
  <c r="O41" i="5"/>
  <c r="P13" i="5" s="1"/>
  <c r="P12" i="5"/>
  <c r="E41" i="5"/>
  <c r="G44" i="5" l="1"/>
  <c r="G16" i="5" s="1"/>
  <c r="F44" i="5"/>
  <c r="F16" i="5" s="1"/>
  <c r="C44" i="5"/>
  <c r="C16" i="5" s="1"/>
  <c r="R43" i="5"/>
  <c r="S15" i="5" s="1"/>
  <c r="R42" i="5"/>
  <c r="S14" i="5" s="1"/>
  <c r="G38" i="5"/>
  <c r="G10" i="5" s="1"/>
  <c r="F38" i="5"/>
  <c r="C38" i="5"/>
  <c r="C10" i="5" s="1"/>
  <c r="R37" i="5"/>
  <c r="S9" i="5" s="1"/>
  <c r="R36" i="5"/>
  <c r="B36" i="5"/>
  <c r="AF111" i="5"/>
  <c r="AG111" i="5" s="1"/>
  <c r="AC111" i="5"/>
  <c r="AF110" i="5"/>
  <c r="AG110" i="5" s="1"/>
  <c r="AC110" i="5"/>
  <c r="AF109" i="5"/>
  <c r="AG109" i="5" s="1"/>
  <c r="AC109" i="5"/>
  <c r="AF108" i="5"/>
  <c r="AG108" i="5" s="1"/>
  <c r="AC108" i="5"/>
  <c r="AF107" i="5"/>
  <c r="AG107" i="5" s="1"/>
  <c r="AC107" i="5"/>
  <c r="AF106" i="5"/>
  <c r="AG106" i="5" s="1"/>
  <c r="AC106" i="5"/>
  <c r="AF105" i="5"/>
  <c r="AG105" i="5" s="1"/>
  <c r="AC105" i="5"/>
  <c r="AF104" i="5"/>
  <c r="AG104" i="5" s="1"/>
  <c r="AC104" i="5"/>
  <c r="AF103" i="5"/>
  <c r="AG103" i="5" s="1"/>
  <c r="AC103" i="5"/>
  <c r="AF102" i="5"/>
  <c r="AG102" i="5" s="1"/>
  <c r="AC102" i="5"/>
  <c r="AF101" i="5"/>
  <c r="AG101" i="5" s="1"/>
  <c r="AC101" i="5"/>
  <c r="AF100" i="5"/>
  <c r="AG100" i="5" s="1"/>
  <c r="AC100" i="5"/>
  <c r="AF99" i="5"/>
  <c r="AG99" i="5" s="1"/>
  <c r="AC99" i="5"/>
  <c r="AF98" i="5"/>
  <c r="AG98" i="5" s="1"/>
  <c r="AC98" i="5"/>
  <c r="C39" i="5" l="1"/>
  <c r="C11" i="5" s="1"/>
  <c r="F39" i="5"/>
  <c r="B45" i="5"/>
  <c r="B47" i="5"/>
  <c r="R44" i="5"/>
  <c r="S16" i="5" s="1"/>
  <c r="G39" i="5"/>
  <c r="G11" i="5" s="1"/>
  <c r="B46" i="5"/>
  <c r="R38" i="5"/>
  <c r="S10" i="5" s="1"/>
  <c r="R47" i="5"/>
  <c r="S19" i="5" s="1"/>
  <c r="R45" i="5"/>
  <c r="S17" i="5" s="1"/>
  <c r="R46" i="5"/>
  <c r="S18" i="5" s="1"/>
  <c r="C40" i="5" l="1"/>
  <c r="C12" i="5" s="1"/>
  <c r="V46" i="5"/>
  <c r="G40" i="5"/>
  <c r="G12" i="5" s="1"/>
  <c r="F40" i="5"/>
  <c r="R39" i="5"/>
  <c r="S11" i="5" s="1"/>
  <c r="P27" i="5" l="1"/>
  <c r="X27" i="5" s="1"/>
  <c r="C41" i="5"/>
  <c r="C13" i="5" s="1"/>
  <c r="P25" i="5"/>
  <c r="V45" i="5"/>
  <c r="G41" i="5"/>
  <c r="G13" i="5" s="1"/>
  <c r="F41" i="5"/>
  <c r="R40" i="5"/>
  <c r="S12" i="5" s="1"/>
  <c r="X46" i="5"/>
  <c r="Q44" i="5" l="1"/>
  <c r="R16" i="5" s="1"/>
  <c r="P28" i="5"/>
  <c r="X28" i="5" s="1"/>
  <c r="P24" i="5"/>
  <c r="Q39" i="5"/>
  <c r="P29" i="5"/>
  <c r="P26" i="5"/>
  <c r="P23" i="5"/>
  <c r="P31" i="5"/>
  <c r="V31" i="5" s="1"/>
  <c r="P22" i="5"/>
  <c r="P33" i="5"/>
  <c r="V33" i="5" s="1"/>
  <c r="P32" i="5"/>
  <c r="V32" i="5" s="1"/>
  <c r="Q38" i="5"/>
  <c r="Q43" i="5"/>
  <c r="Q36" i="5"/>
  <c r="P36" i="5" s="1"/>
  <c r="Q42" i="5"/>
  <c r="R14" i="5" s="1"/>
  <c r="Q40" i="5"/>
  <c r="Q41" i="5"/>
  <c r="R13" i="5" s="1"/>
  <c r="R41" i="5"/>
  <c r="S13" i="5" s="1"/>
  <c r="Q47" i="5"/>
  <c r="R19" i="5" s="1"/>
  <c r="Q45" i="5"/>
  <c r="Q37" i="5"/>
  <c r="Q46" i="5"/>
  <c r="X32" i="5" l="1"/>
  <c r="V18" i="5"/>
  <c r="X18" i="5" s="1"/>
  <c r="X33" i="5"/>
  <c r="X31" i="5"/>
  <c r="V17" i="5"/>
  <c r="X17" i="5" s="1"/>
  <c r="P40" i="5"/>
  <c r="Q12" i="5" s="1"/>
  <c r="R12" i="5"/>
  <c r="P43" i="5"/>
  <c r="Q15" i="5" s="1"/>
  <c r="R15" i="5"/>
  <c r="P38" i="5"/>
  <c r="Q10" i="5" s="1"/>
  <c r="R10" i="5"/>
  <c r="P46" i="5"/>
  <c r="Q18" i="5" s="1"/>
  <c r="R18" i="5"/>
  <c r="P39" i="5"/>
  <c r="Q11" i="5" s="1"/>
  <c r="R11" i="5"/>
  <c r="P37" i="5"/>
  <c r="Q9" i="5" s="1"/>
  <c r="R9" i="5"/>
  <c r="P45" i="5"/>
  <c r="Q17" i="5" s="1"/>
  <c r="R17" i="5"/>
  <c r="P30" i="5"/>
  <c r="X29" i="5"/>
  <c r="P41" i="5"/>
  <c r="P42" i="5"/>
  <c r="P47" i="5"/>
  <c r="Q19" i="5" s="1"/>
  <c r="T21" i="5" l="1"/>
  <c r="P44" i="5"/>
  <c r="Q16" i="5" s="1"/>
  <c r="X42" i="5"/>
  <c r="Q14" i="5"/>
  <c r="X14" i="5" s="1"/>
  <c r="X41" i="5"/>
  <c r="Q13" i="5"/>
  <c r="X13" i="5" s="1"/>
  <c r="V43" i="5" l="1"/>
  <c r="X43" i="5" l="1"/>
  <c r="V15" i="5"/>
  <c r="X15" i="5" s="1"/>
  <c r="X45" i="5"/>
  <c r="W47" i="5" l="1"/>
  <c r="W19" i="5" s="1"/>
  <c r="V47" i="5"/>
  <c r="V19" i="5" s="1"/>
  <c r="X19" i="5" l="1"/>
  <c r="X47" i="5"/>
  <c r="T35" i="5" s="1"/>
  <c r="T7" i="5" l="1"/>
</calcChain>
</file>

<file path=xl/sharedStrings.xml><?xml version="1.0" encoding="utf-8"?>
<sst xmlns="http://schemas.openxmlformats.org/spreadsheetml/2006/main" count="929" uniqueCount="115">
  <si>
    <t>Route Name</t>
  </si>
  <si>
    <t>VOC</t>
  </si>
  <si>
    <t>KID</t>
  </si>
  <si>
    <t>Bus Type</t>
  </si>
  <si>
    <t>9m</t>
  </si>
  <si>
    <t>Pos km (on)</t>
  </si>
  <si>
    <t>Pos km (off)</t>
  </si>
  <si>
    <t>Live km</t>
  </si>
  <si>
    <t>Direction</t>
  </si>
  <si>
    <t>DISTANCE
(km)</t>
  </si>
  <si>
    <t>Stables Depot</t>
  </si>
  <si>
    <t>dep.</t>
  </si>
  <si>
    <t>STABLES1</t>
  </si>
  <si>
    <t>Inner City Depot</t>
  </si>
  <si>
    <t>arr.</t>
  </si>
  <si>
    <t>F</t>
  </si>
  <si>
    <t>Bolt</t>
  </si>
  <si>
    <t>BOLT</t>
  </si>
  <si>
    <t>Drill</t>
  </si>
  <si>
    <t>DRILL</t>
  </si>
  <si>
    <t>Bosmansdam</t>
  </si>
  <si>
    <t>BSMAN</t>
  </si>
  <si>
    <t>Century Gate</t>
  </si>
  <si>
    <t>CGATE</t>
  </si>
  <si>
    <t>Estuaries</t>
  </si>
  <si>
    <t>ESTRS</t>
  </si>
  <si>
    <t>Waterview</t>
  </si>
  <si>
    <t>WTRVW</t>
  </si>
  <si>
    <t>Waterford</t>
  </si>
  <si>
    <t>WTRFD</t>
  </si>
  <si>
    <t>Canal Walk North</t>
  </si>
  <si>
    <t>CWNRT</t>
  </si>
  <si>
    <t>Canal Walk South</t>
  </si>
  <si>
    <t>CWSTH</t>
  </si>
  <si>
    <t>Grand Canal</t>
  </si>
  <si>
    <t>GDCNL</t>
  </si>
  <si>
    <t>Century City</t>
  </si>
  <si>
    <t>CENCTY</t>
  </si>
  <si>
    <t>LINK TO ROUTE</t>
  </si>
  <si>
    <t>Direc tion</t>
  </si>
  <si>
    <t>Timetable effective</t>
  </si>
  <si>
    <t>ROUTE SECTIONS</t>
  </si>
  <si>
    <t>TYPE</t>
  </si>
  <si>
    <t>DIR</t>
  </si>
  <si>
    <t>CODE</t>
  </si>
  <si>
    <t>STOP NAME
 FROM</t>
  </si>
  <si>
    <t>STOP NAME
 TO</t>
  </si>
  <si>
    <t>DISTANCE
 (m)</t>
  </si>
  <si>
    <t>NOTE</t>
  </si>
  <si>
    <t>R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</si>
  <si>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</si>
  <si>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</si>
  <si>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</si>
  <si>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</si>
  <si>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</si>
  <si>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</si>
  <si>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</si>
  <si>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</si>
  <si>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</si>
  <si>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</si>
  <si>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</si>
  <si>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</si>
  <si>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</si>
  <si>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</si>
  <si>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D08</t>
  </si>
  <si>
    <t>Saturday</t>
  </si>
  <si>
    <t>DISTANCES</t>
  </si>
  <si>
    <t>Dunoon - Montague Gardens - Century City</t>
  </si>
  <si>
    <t>DIVA 
CODE</t>
  </si>
  <si>
    <t>DISTANCE
(m)</t>
  </si>
  <si>
    <t>Stables Turnaround</t>
  </si>
  <si>
    <t>Killarney</t>
  </si>
  <si>
    <t>Potsdam</t>
  </si>
  <si>
    <t>Refinery</t>
  </si>
  <si>
    <t>Dawn</t>
  </si>
  <si>
    <t>Esso</t>
  </si>
  <si>
    <t>First</t>
  </si>
  <si>
    <t>Marconi</t>
  </si>
  <si>
    <t>DIVA
 NAME</t>
  </si>
  <si>
    <t>MRCON</t>
  </si>
  <si>
    <t>FIRST</t>
  </si>
  <si>
    <t>ESSO</t>
  </si>
  <si>
    <t>DAWN</t>
  </si>
  <si>
    <t>RFNRY</t>
  </si>
  <si>
    <t>POTSD</t>
  </si>
  <si>
    <t>KILRN</t>
  </si>
  <si>
    <t>STBLS</t>
  </si>
  <si>
    <t>Stables Depot to Stables (Pos)</t>
  </si>
  <si>
    <t>Stables to Century City</t>
  </si>
  <si>
    <t>Century City to Stables</t>
  </si>
  <si>
    <t>Stables to Stables Depot (Pos)</t>
  </si>
  <si>
    <t>12m</t>
  </si>
  <si>
    <t>ALL</t>
  </si>
  <si>
    <t>BLOCK</t>
  </si>
  <si>
    <t>am</t>
  </si>
  <si>
    <t>pm</t>
  </si>
  <si>
    <t>Peak</t>
  </si>
  <si>
    <t>Route</t>
  </si>
  <si>
    <t>Depart</t>
  </si>
  <si>
    <t>Grand Total</t>
  </si>
  <si>
    <t>Count of BLOCK</t>
  </si>
  <si>
    <t>Sunday &amp; Public Holidays</t>
  </si>
  <si>
    <t>Monday  to Friday</t>
  </si>
  <si>
    <t>TT DATE</t>
  </si>
  <si>
    <t>DAILY LIVE TRIPS</t>
  </si>
  <si>
    <t>PEAK BUS</t>
  </si>
  <si>
    <t>KILOMETERS</t>
  </si>
  <si>
    <t>LIVE</t>
  </si>
  <si>
    <t>DEPOT</t>
  </si>
  <si>
    <t>TOTAL</t>
  </si>
  <si>
    <t>43/3/2/20/1/2 WG 570</t>
  </si>
  <si>
    <t>and subsequent email</t>
  </si>
  <si>
    <t>Service Notice</t>
  </si>
  <si>
    <t/>
  </si>
  <si>
    <t>5 to 23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</si>
</sst>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_-* #,##0_-;\-* #,##0_-;_-* &quot;-&quot;??_-;_-@_-"/>
    <numFmt numFmtId="168" formatCode="_ * #,##0_ ;_ * \-#,##0_ ;_ * &quot;-&quot;_ ;_ @_ "/>
    <numFmt numFmtId="169" formatCode="_ * #,##0.00_ ;_ * \-#,##0.00_ ;_ * &quot;-&quot;_ ;_ @_ "/>
  </numFmts>
  <fonts count="22" x14ac:knownFonts="1">
    <font>
      <sz val="10"/>
      <name val="Arial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entury Gothic"/>
      <family val="2"/>
    </font>
    <font>
      <sz val="14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0.5">
          <color rgb="FFFFD03B"/>
        </stop>
        <stop position="1">
          <color theme="0"/>
        </stop>
      </gradient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3" fillId="0" borderId="0"/>
    <xf numFmtId="0" fontId="7" fillId="0" borderId="0"/>
    <xf numFmtId="0" fontId="3" fillId="0" borderId="0"/>
    <xf numFmtId="9" fontId="10" fillId="0" borderId="0" applyFont="0" applyFill="0" applyBorder="0" applyAlignment="0" applyProtection="0"/>
  </cellStyleXfs>
  <cellXfs count="223">
    <xf numFmtId="0" fontId="0" fillId="0" borderId="0" xfId="0"/>
    <xf numFmtId="0" fontId="11" fillId="0" borderId="0" xfId="0" applyFont="1"/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1" fillId="0" borderId="0" xfId="9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3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43" fontId="11" fillId="0" borderId="2" xfId="0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5" borderId="2" xfId="4" applyFont="1" applyFill="1" applyBorder="1" applyAlignment="1">
      <alignment horizontal="center" vertical="center"/>
    </xf>
    <xf numFmtId="0" fontId="11" fillId="5" borderId="12" xfId="4" applyFont="1" applyFill="1" applyBorder="1" applyAlignment="1">
      <alignment horizontal="center" vertical="center"/>
    </xf>
    <xf numFmtId="1" fontId="11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166" fontId="11" fillId="0" borderId="12" xfId="4" applyNumberFormat="1" applyFont="1" applyBorder="1" applyAlignment="1">
      <alignment horizontal="center" vertical="center"/>
    </xf>
    <xf numFmtId="166" fontId="11" fillId="0" borderId="2" xfId="4" applyNumberFormat="1" applyFont="1" applyBorder="1" applyAlignment="1">
      <alignment horizontal="center" vertical="center"/>
    </xf>
    <xf numFmtId="166" fontId="11" fillId="5" borderId="12" xfId="4" applyNumberFormat="1" applyFont="1" applyFill="1" applyBorder="1" applyAlignment="1">
      <alignment horizontal="center" vertical="center"/>
    </xf>
    <xf numFmtId="166" fontId="11" fillId="5" borderId="2" xfId="4" applyNumberFormat="1" applyFont="1" applyFill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20" fontId="11" fillId="3" borderId="2" xfId="4" applyNumberFormat="1" applyFont="1" applyFill="1" applyBorder="1" applyAlignment="1">
      <alignment horizontal="center" vertical="center"/>
    </xf>
    <xf numFmtId="20" fontId="11" fillId="0" borderId="2" xfId="4" applyNumberFormat="1" applyFont="1" applyBorder="1" applyAlignment="1">
      <alignment horizontal="center" vertical="center"/>
    </xf>
    <xf numFmtId="0" fontId="11" fillId="0" borderId="0" xfId="4" applyFont="1"/>
    <xf numFmtId="0" fontId="11" fillId="0" borderId="4" xfId="0" applyFont="1" applyBorder="1" applyAlignment="1">
      <alignment vertical="center" wrapText="1"/>
    </xf>
    <xf numFmtId="20" fontId="11" fillId="0" borderId="12" xfId="4" applyNumberFormat="1" applyFont="1" applyBorder="1" applyAlignment="1">
      <alignment horizontal="center" vertical="center"/>
    </xf>
    <xf numFmtId="20" fontId="11" fillId="4" borderId="2" xfId="4" applyNumberFormat="1" applyFont="1" applyFill="1" applyBorder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vertical="center"/>
    </xf>
    <xf numFmtId="0" fontId="12" fillId="0" borderId="0" xfId="9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0" xfId="9" applyFont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2" xfId="1" applyFont="1" applyFill="1" applyBorder="1" applyAlignment="1">
      <alignment horizontal="center" vertical="center"/>
    </xf>
    <xf numFmtId="15" fontId="12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5" fontId="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9" applyFont="1" applyAlignment="1">
      <alignment horizontal="left" vertical="center"/>
    </xf>
    <xf numFmtId="0" fontId="7" fillId="0" borderId="0" xfId="9" applyFont="1" applyAlignment="1">
      <alignment vertical="center"/>
    </xf>
    <xf numFmtId="0" fontId="12" fillId="0" borderId="2" xfId="9" applyFont="1" applyBorder="1" applyAlignment="1">
      <alignment horizontal="left" vertical="center"/>
    </xf>
    <xf numFmtId="0" fontId="12" fillId="8" borderId="4" xfId="9" applyFont="1" applyFill="1" applyBorder="1" applyAlignment="1">
      <alignment horizontal="right" vertical="center" wrapText="1"/>
    </xf>
    <xf numFmtId="0" fontId="12" fillId="8" borderId="10" xfId="9" applyFont="1" applyFill="1" applyBorder="1" applyAlignment="1">
      <alignment horizontal="right" vertical="center" wrapText="1"/>
    </xf>
    <xf numFmtId="0" fontId="12" fillId="8" borderId="10" xfId="9" applyFont="1" applyFill="1" applyBorder="1" applyAlignment="1">
      <alignment horizontal="left" vertical="center" wrapText="1"/>
    </xf>
    <xf numFmtId="0" fontId="12" fillId="0" borderId="4" xfId="9" applyFont="1" applyBorder="1" applyAlignment="1">
      <alignment horizontal="left" vertical="center" wrapText="1"/>
    </xf>
    <xf numFmtId="0" fontId="12" fillId="0" borderId="10" xfId="9" applyFont="1" applyBorder="1" applyAlignment="1">
      <alignment horizontal="center" vertical="center" wrapText="1"/>
    </xf>
    <xf numFmtId="0" fontId="12" fillId="0" borderId="12" xfId="9" applyFont="1" applyBorder="1" applyAlignment="1">
      <alignment horizontal="center" vertical="center" wrapText="1"/>
    </xf>
    <xf numFmtId="168" fontId="12" fillId="0" borderId="2" xfId="8" applyNumberFormat="1" applyFont="1" applyFill="1" applyBorder="1" applyAlignment="1">
      <alignment horizontal="center" vertical="center" wrapText="1"/>
    </xf>
    <xf numFmtId="169" fontId="12" fillId="0" borderId="2" xfId="9" applyNumberFormat="1" applyFont="1" applyBorder="1" applyAlignment="1">
      <alignment horizontal="right" vertical="center"/>
    </xf>
    <xf numFmtId="15" fontId="12" fillId="0" borderId="9" xfId="9" applyNumberFormat="1" applyFont="1" applyBorder="1" applyAlignment="1">
      <alignment horizontal="left" vertical="center"/>
    </xf>
    <xf numFmtId="15" fontId="12" fillId="0" borderId="10" xfId="9" applyNumberFormat="1" applyFont="1" applyBorder="1" applyAlignment="1">
      <alignment horizontal="left" vertical="center"/>
    </xf>
    <xf numFmtId="41" fontId="12" fillId="0" borderId="2" xfId="9" applyNumberFormat="1" applyFont="1" applyBorder="1" applyAlignment="1">
      <alignment horizontal="center" vertical="center"/>
    </xf>
    <xf numFmtId="164" fontId="7" fillId="8" borderId="4" xfId="9" applyNumberFormat="1" applyFont="1" applyFill="1" applyBorder="1" applyAlignment="1">
      <alignment horizontal="right" vertical="center"/>
    </xf>
    <xf numFmtId="164" fontId="7" fillId="8" borderId="10" xfId="9" applyNumberFormat="1" applyFont="1" applyFill="1" applyBorder="1" applyAlignment="1">
      <alignment horizontal="right" vertical="center"/>
    </xf>
    <xf numFmtId="164" fontId="7" fillId="8" borderId="10" xfId="9" applyNumberFormat="1" applyFont="1" applyFill="1" applyBorder="1" applyAlignment="1">
      <alignment horizontal="left" vertical="center"/>
    </xf>
    <xf numFmtId="164" fontId="7" fillId="0" borderId="4" xfId="9" applyNumberFormat="1" applyFont="1" applyBorder="1" applyAlignment="1">
      <alignment horizontal="left" vertical="center"/>
    </xf>
    <xf numFmtId="164" fontId="7" fillId="0" borderId="10" xfId="9" applyNumberFormat="1" applyFont="1" applyBorder="1" applyAlignment="1">
      <alignment horizontal="center" vertical="center"/>
    </xf>
    <xf numFmtId="164" fontId="7" fillId="0" borderId="12" xfId="9" applyNumberFormat="1" applyFont="1" applyBorder="1" applyAlignment="1">
      <alignment horizontal="center" vertical="center"/>
    </xf>
    <xf numFmtId="0" fontId="7" fillId="0" borderId="2" xfId="9" applyFont="1" applyBorder="1" applyAlignment="1">
      <alignment horizontal="right" vertical="center"/>
    </xf>
    <xf numFmtId="0" fontId="7" fillId="0" borderId="4" xfId="9" applyFont="1" applyBorder="1" applyAlignment="1">
      <alignment horizontal="right" vertical="center"/>
    </xf>
    <xf numFmtId="0" fontId="7" fillId="0" borderId="10" xfId="9" applyFont="1" applyBorder="1" applyAlignment="1">
      <alignment horizontal="left" vertical="center"/>
    </xf>
    <xf numFmtId="0" fontId="7" fillId="0" borderId="12" xfId="9" applyFont="1" applyBorder="1" applyAlignment="1">
      <alignment horizontal="left" vertical="center"/>
    </xf>
    <xf numFmtId="41" fontId="7" fillId="0" borderId="12" xfId="9" applyNumberFormat="1" applyFont="1" applyBorder="1" applyAlignment="1">
      <alignment horizontal="center" vertical="center"/>
    </xf>
    <xf numFmtId="0" fontId="12" fillId="0" borderId="3" xfId="4" applyFont="1" applyBorder="1" applyAlignment="1">
      <alignment horizontal="left" vertical="center"/>
    </xf>
    <xf numFmtId="168" fontId="7" fillId="8" borderId="9" xfId="9" applyNumberFormat="1" applyFont="1" applyFill="1" applyBorder="1" applyAlignment="1">
      <alignment horizontal="left" vertical="center"/>
    </xf>
    <xf numFmtId="168" fontId="7" fillId="8" borderId="6" xfId="9" applyNumberFormat="1" applyFont="1" applyFill="1" applyBorder="1" applyAlignment="1">
      <alignment horizontal="left" vertical="center"/>
    </xf>
    <xf numFmtId="168" fontId="7" fillId="0" borderId="9" xfId="9" applyNumberFormat="1" applyFont="1" applyBorder="1" applyAlignment="1">
      <alignment horizontal="left" vertical="center"/>
    </xf>
    <xf numFmtId="168" fontId="7" fillId="0" borderId="6" xfId="9" applyNumberFormat="1" applyFont="1" applyBorder="1" applyAlignment="1">
      <alignment horizontal="center" vertical="center"/>
    </xf>
    <xf numFmtId="168" fontId="7" fillId="0" borderId="13" xfId="9" applyNumberFormat="1" applyFont="1" applyBorder="1" applyAlignment="1">
      <alignment horizontal="center" vertical="center"/>
    </xf>
    <xf numFmtId="0" fontId="7" fillId="0" borderId="14" xfId="9" applyFont="1" applyBorder="1" applyAlignment="1">
      <alignment horizontal="left" vertical="center"/>
    </xf>
    <xf numFmtId="0" fontId="7" fillId="0" borderId="23" xfId="9" applyFont="1" applyBorder="1" applyAlignment="1">
      <alignment horizontal="left" vertical="center"/>
    </xf>
    <xf numFmtId="0" fontId="7" fillId="0" borderId="24" xfId="9" applyFont="1" applyBorder="1" applyAlignment="1">
      <alignment horizontal="left" vertical="center"/>
    </xf>
    <xf numFmtId="41" fontId="7" fillId="0" borderId="24" xfId="9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/>
    </xf>
    <xf numFmtId="168" fontId="7" fillId="0" borderId="23" xfId="9" applyNumberFormat="1" applyFont="1" applyBorder="1" applyAlignment="1">
      <alignment horizontal="left" vertical="center"/>
    </xf>
    <xf numFmtId="168" fontId="7" fillId="0" borderId="0" xfId="9" applyNumberFormat="1" applyFont="1" applyAlignment="1">
      <alignment horizontal="left" vertical="center"/>
    </xf>
    <xf numFmtId="168" fontId="7" fillId="0" borderId="0" xfId="9" applyNumberFormat="1" applyFont="1" applyAlignment="1">
      <alignment horizontal="center" vertical="center"/>
    </xf>
    <xf numFmtId="168" fontId="7" fillId="0" borderId="24" xfId="9" applyNumberFormat="1" applyFont="1" applyBorder="1" applyAlignment="1">
      <alignment horizontal="center" vertical="center"/>
    </xf>
    <xf numFmtId="0" fontId="13" fillId="0" borderId="23" xfId="9" applyFont="1" applyBorder="1" applyAlignment="1">
      <alignment vertical="center"/>
    </xf>
    <xf numFmtId="0" fontId="13" fillId="0" borderId="0" xfId="4" applyFont="1" applyAlignment="1">
      <alignment horizontal="center" vertical="center"/>
    </xf>
    <xf numFmtId="0" fontId="14" fillId="0" borderId="0" xfId="9" applyFont="1" applyAlignment="1">
      <alignment horizontal="left" vertical="center"/>
    </xf>
    <xf numFmtId="41" fontId="14" fillId="0" borderId="14" xfId="9" applyNumberFormat="1" applyFont="1" applyBorder="1" applyAlignment="1">
      <alignment horizontal="center" vertical="center"/>
    </xf>
    <xf numFmtId="0" fontId="12" fillId="0" borderId="23" xfId="4" applyFont="1" applyBorder="1" applyAlignment="1">
      <alignment horizontal="left" vertical="center"/>
    </xf>
    <xf numFmtId="167" fontId="7" fillId="8" borderId="0" xfId="9" applyNumberFormat="1" applyFont="1" applyFill="1" applyAlignment="1">
      <alignment horizontal="center" vertical="center"/>
    </xf>
    <xf numFmtId="167" fontId="7" fillId="0" borderId="0" xfId="9" applyNumberFormat="1" applyFont="1" applyAlignment="1">
      <alignment horizontal="left" vertical="center"/>
    </xf>
    <xf numFmtId="167" fontId="7" fillId="0" borderId="24" xfId="9" applyNumberFormat="1" applyFont="1" applyBorder="1" applyAlignment="1">
      <alignment horizontal="left" vertical="center"/>
    </xf>
    <xf numFmtId="167" fontId="7" fillId="8" borderId="24" xfId="9" applyNumberFormat="1" applyFont="1" applyFill="1" applyBorder="1" applyAlignment="1">
      <alignment horizontal="center" vertical="center"/>
    </xf>
    <xf numFmtId="168" fontId="7" fillId="8" borderId="23" xfId="9" applyNumberFormat="1" applyFont="1" applyFill="1" applyBorder="1" applyAlignment="1">
      <alignment horizontal="left" vertical="center"/>
    </xf>
    <xf numFmtId="168" fontId="7" fillId="8" borderId="0" xfId="9" applyNumberFormat="1" applyFont="1" applyFill="1" applyAlignment="1">
      <alignment horizontal="left" vertical="center"/>
    </xf>
    <xf numFmtId="0" fontId="12" fillId="0" borderId="5" xfId="4" applyFont="1" applyBorder="1" applyAlignment="1">
      <alignment horizontal="left" vertical="center"/>
    </xf>
    <xf numFmtId="168" fontId="7" fillId="0" borderId="7" xfId="9" applyNumberFormat="1" applyFont="1" applyBorder="1" applyAlignment="1">
      <alignment horizontal="left" vertical="center"/>
    </xf>
    <xf numFmtId="168" fontId="7" fillId="0" borderId="8" xfId="9" applyNumberFormat="1" applyFont="1" applyBorder="1" applyAlignment="1">
      <alignment horizontal="left" vertical="center"/>
    </xf>
    <xf numFmtId="168" fontId="7" fillId="0" borderId="8" xfId="9" applyNumberFormat="1" applyFont="1" applyBorder="1" applyAlignment="1">
      <alignment horizontal="center" vertical="center"/>
    </xf>
    <xf numFmtId="168" fontId="7" fillId="0" borderId="11" xfId="9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167" fontId="14" fillId="0" borderId="8" xfId="9" applyNumberFormat="1" applyFont="1" applyBorder="1" applyAlignment="1">
      <alignment horizontal="center" vertical="center"/>
    </xf>
    <xf numFmtId="167" fontId="14" fillId="0" borderId="11" xfId="9" applyNumberFormat="1" applyFont="1" applyBorder="1" applyAlignment="1">
      <alignment horizontal="center" vertical="center"/>
    </xf>
    <xf numFmtId="167" fontId="7" fillId="0" borderId="24" xfId="9" applyNumberFormat="1" applyFont="1" applyBorder="1" applyAlignment="1">
      <alignment horizontal="center" vertical="center"/>
    </xf>
    <xf numFmtId="0" fontId="12" fillId="0" borderId="14" xfId="10" applyFont="1" applyBorder="1" applyAlignment="1">
      <alignment horizontal="left" vertical="center"/>
    </xf>
    <xf numFmtId="169" fontId="12" fillId="0" borderId="0" xfId="10" applyNumberFormat="1" applyFont="1" applyAlignment="1">
      <alignment horizontal="left" vertical="center"/>
    </xf>
    <xf numFmtId="169" fontId="12" fillId="0" borderId="23" xfId="10" applyNumberFormat="1" applyFont="1" applyBorder="1" applyAlignment="1">
      <alignment horizontal="left" vertical="center"/>
    </xf>
    <xf numFmtId="169" fontId="12" fillId="0" borderId="0" xfId="10" applyNumberFormat="1" applyFont="1" applyAlignment="1">
      <alignment horizontal="center" vertical="center"/>
    </xf>
    <xf numFmtId="169" fontId="12" fillId="0" borderId="24" xfId="10" applyNumberFormat="1" applyFont="1" applyBorder="1" applyAlignment="1">
      <alignment horizontal="center" vertical="center"/>
    </xf>
    <xf numFmtId="0" fontId="12" fillId="0" borderId="14" xfId="9" applyFont="1" applyBorder="1" applyAlignment="1">
      <alignment horizontal="left" vertical="center"/>
    </xf>
    <xf numFmtId="43" fontId="12" fillId="8" borderId="0" xfId="4" applyNumberFormat="1" applyFont="1" applyFill="1" applyAlignment="1">
      <alignment horizontal="left" vertical="center"/>
    </xf>
    <xf numFmtId="43" fontId="12" fillId="0" borderId="24" xfId="4" applyNumberFormat="1" applyFont="1" applyBorder="1" applyAlignment="1">
      <alignment horizontal="left" vertical="center"/>
    </xf>
    <xf numFmtId="43" fontId="12" fillId="0" borderId="24" xfId="9" applyNumberFormat="1" applyFont="1" applyBorder="1" applyAlignment="1">
      <alignment horizontal="center" vertical="center"/>
    </xf>
    <xf numFmtId="43" fontId="12" fillId="0" borderId="24" xfId="4" applyNumberFormat="1" applyFont="1" applyBorder="1" applyAlignment="1">
      <alignment horizontal="center" vertical="center"/>
    </xf>
    <xf numFmtId="169" fontId="12" fillId="0" borderId="8" xfId="4" applyNumberFormat="1" applyFont="1" applyBorder="1" applyAlignment="1">
      <alignment horizontal="left" vertical="center"/>
    </xf>
    <xf numFmtId="169" fontId="7" fillId="0" borderId="7" xfId="9" applyNumberFormat="1" applyFont="1" applyBorder="1" applyAlignment="1">
      <alignment horizontal="left" vertical="center"/>
    </xf>
    <xf numFmtId="169" fontId="7" fillId="0" borderId="8" xfId="9" applyNumberFormat="1" applyFont="1" applyBorder="1" applyAlignment="1">
      <alignment horizontal="center" vertical="center"/>
    </xf>
    <xf numFmtId="169" fontId="7" fillId="0" borderId="11" xfId="9" applyNumberFormat="1" applyFont="1" applyBorder="1" applyAlignment="1">
      <alignment horizontal="center" vertical="center"/>
    </xf>
    <xf numFmtId="0" fontId="7" fillId="0" borderId="5" xfId="9" applyFont="1" applyBorder="1" applyAlignment="1">
      <alignment horizontal="left" vertical="center"/>
    </xf>
    <xf numFmtId="0" fontId="7" fillId="0" borderId="7" xfId="9" applyFont="1" applyBorder="1" applyAlignment="1">
      <alignment horizontal="left" vertical="center"/>
    </xf>
    <xf numFmtId="0" fontId="12" fillId="0" borderId="7" xfId="4" applyFont="1" applyBorder="1" applyAlignment="1">
      <alignment horizontal="left" vertical="center"/>
    </xf>
    <xf numFmtId="43" fontId="12" fillId="8" borderId="8" xfId="4" applyNumberFormat="1" applyFont="1" applyFill="1" applyBorder="1" applyAlignment="1">
      <alignment horizontal="left" vertical="center"/>
    </xf>
    <xf numFmtId="43" fontId="12" fillId="0" borderId="11" xfId="4" applyNumberFormat="1" applyFont="1" applyBorder="1" applyAlignment="1">
      <alignment horizontal="left" vertical="center"/>
    </xf>
    <xf numFmtId="43" fontId="12" fillId="0" borderId="11" xfId="4" applyNumberFormat="1" applyFont="1" applyBorder="1" applyAlignment="1">
      <alignment horizontal="center" vertical="center"/>
    </xf>
    <xf numFmtId="0" fontId="12" fillId="8" borderId="0" xfId="9" applyFont="1" applyFill="1" applyAlignment="1">
      <alignment horizontal="left" vertical="center"/>
    </xf>
    <xf numFmtId="0" fontId="12" fillId="8" borderId="0" xfId="0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8" borderId="0" xfId="3" applyFont="1" applyFill="1" applyAlignment="1">
      <alignment horizontal="left" vertical="center"/>
    </xf>
    <xf numFmtId="0" fontId="12" fillId="8" borderId="0" xfId="1" applyFont="1" applyFill="1" applyAlignment="1">
      <alignment vertical="center"/>
    </xf>
    <xf numFmtId="0" fontId="12" fillId="8" borderId="0" xfId="3" applyFont="1" applyFill="1" applyAlignment="1">
      <alignment vertical="center"/>
    </xf>
    <xf numFmtId="0" fontId="7" fillId="0" borderId="0" xfId="3" applyFont="1" applyAlignment="1">
      <alignment vertical="center"/>
    </xf>
    <xf numFmtId="164" fontId="12" fillId="8" borderId="10" xfId="9" applyNumberFormat="1" applyFont="1" applyFill="1" applyBorder="1" applyAlignment="1">
      <alignment horizontal="right" vertical="center"/>
    </xf>
    <xf numFmtId="168" fontId="12" fillId="8" borderId="6" xfId="9" applyNumberFormat="1" applyFont="1" applyFill="1" applyBorder="1" applyAlignment="1">
      <alignment horizontal="left" vertical="center"/>
    </xf>
    <xf numFmtId="168" fontId="12" fillId="0" borderId="0" xfId="9" applyNumberFormat="1" applyFont="1" applyAlignment="1">
      <alignment horizontal="left" vertical="center"/>
    </xf>
    <xf numFmtId="168" fontId="12" fillId="8" borderId="0" xfId="9" applyNumberFormat="1" applyFont="1" applyFill="1" applyAlignment="1">
      <alignment horizontal="left" vertical="center"/>
    </xf>
    <xf numFmtId="168" fontId="12" fillId="0" borderId="8" xfId="9" applyNumberFormat="1" applyFont="1" applyBorder="1" applyAlignment="1">
      <alignment horizontal="left" vertical="center"/>
    </xf>
    <xf numFmtId="0" fontId="11" fillId="0" borderId="0" xfId="0" pivotButton="1" applyFont="1" applyAlignment="1">
      <alignment horizontal="left"/>
    </xf>
    <xf numFmtId="15" fontId="11" fillId="0" borderId="0" xfId="0" applyNumberFormat="1" applyFont="1" applyAlignment="1">
      <alignment horizontal="left"/>
    </xf>
    <xf numFmtId="0" fontId="11" fillId="9" borderId="27" xfId="1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5" borderId="2" xfId="4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4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5" xfId="0" applyFont="1" applyBorder="1" applyAlignment="1">
      <alignment horizontal="left" vertical="center" wrapText="1"/>
    </xf>
    <xf numFmtId="168" fontId="7" fillId="10" borderId="0" xfId="9" applyNumberFormat="1" applyFont="1" applyFill="1" applyAlignment="1">
      <alignment horizontal="left" vertical="center"/>
    </xf>
    <xf numFmtId="15" fontId="12" fillId="10" borderId="0" xfId="3" applyNumberFormat="1" applyFont="1" applyFill="1" applyAlignment="1">
      <alignment horizontal="left" vertical="center"/>
    </xf>
    <xf numFmtId="168" fontId="7" fillId="10" borderId="6" xfId="9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9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/>
    <xf numFmtId="165" fontId="15" fillId="0" borderId="0" xfId="12" applyNumberFormat="1" applyFont="1" applyFill="1" applyBorder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18" fillId="0" borderId="0" xfId="12" applyNumberFormat="1" applyFont="1" applyFill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5" fillId="0" borderId="10" xfId="4" applyFont="1" applyBorder="1" applyAlignment="1">
      <alignment horizontal="left" vertical="center"/>
    </xf>
    <xf numFmtId="0" fontId="15" fillId="0" borderId="10" xfId="4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20" fontId="15" fillId="0" borderId="0" xfId="4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20" fontId="15" fillId="0" borderId="2" xfId="4" applyNumberFormat="1" applyFont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2" xfId="0" applyFont="1" applyBorder="1" applyAlignment="1">
      <alignment vertical="center"/>
    </xf>
    <xf numFmtId="20" fontId="17" fillId="0" borderId="2" xfId="4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4" applyFont="1" applyAlignment="1">
      <alignment horizontal="center" vertical="center"/>
    </xf>
    <xf numFmtId="1" fontId="15" fillId="0" borderId="0" xfId="4" applyNumberFormat="1" applyFont="1" applyAlignment="1">
      <alignment horizontal="center" vertical="center"/>
    </xf>
    <xf numFmtId="0" fontId="15" fillId="0" borderId="0" xfId="4" applyFont="1"/>
    <xf numFmtId="0" fontId="17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20" fontId="17" fillId="0" borderId="12" xfId="4" applyNumberFormat="1" applyFont="1" applyBorder="1" applyAlignment="1">
      <alignment horizontal="center" vertical="center"/>
    </xf>
    <xf numFmtId="20" fontId="15" fillId="0" borderId="12" xfId="4" applyNumberFormat="1" applyFont="1" applyBorder="1" applyAlignment="1">
      <alignment horizontal="center" vertical="center"/>
    </xf>
    <xf numFmtId="2" fontId="15" fillId="0" borderId="0" xfId="4" applyNumberFormat="1" applyFont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20" fontId="15" fillId="0" borderId="0" xfId="0" applyNumberFormat="1" applyFont="1" applyAlignment="1">
      <alignment horizontal="left" vertical="center"/>
    </xf>
    <xf numFmtId="0" fontId="20" fillId="11" borderId="15" xfId="0" applyFont="1" applyFill="1" applyBorder="1" applyAlignment="1">
      <alignment vertical="center"/>
    </xf>
    <xf numFmtId="0" fontId="17" fillId="11" borderId="16" xfId="0" applyFont="1" applyFill="1" applyBorder="1" applyAlignment="1">
      <alignment horizontal="left" vertical="center"/>
    </xf>
    <xf numFmtId="0" fontId="20" fillId="11" borderId="18" xfId="1" applyFont="1" applyFill="1" applyBorder="1" applyAlignment="1">
      <alignment horizontal="left" vertical="center"/>
    </xf>
    <xf numFmtId="0" fontId="20" fillId="11" borderId="20" xfId="0" applyFont="1" applyFill="1" applyBorder="1" applyAlignment="1">
      <alignment vertical="center"/>
    </xf>
    <xf numFmtId="0" fontId="17" fillId="11" borderId="21" xfId="0" applyFont="1" applyFill="1" applyBorder="1" applyAlignment="1">
      <alignment vertical="center"/>
    </xf>
    <xf numFmtId="0" fontId="17" fillId="11" borderId="21" xfId="0" applyFont="1" applyFill="1" applyBorder="1" applyAlignment="1">
      <alignment horizontal="left" vertical="center"/>
    </xf>
    <xf numFmtId="0" fontId="17" fillId="11" borderId="17" xfId="0" applyFont="1" applyFill="1" applyBorder="1" applyAlignment="1">
      <alignment horizontal="left" vertical="center"/>
    </xf>
    <xf numFmtId="0" fontId="17" fillId="11" borderId="0" xfId="0" applyFont="1" applyFill="1" applyAlignment="1">
      <alignment horizontal="left" vertical="center"/>
    </xf>
    <xf numFmtId="0" fontId="17" fillId="11" borderId="19" xfId="0" applyFont="1" applyFill="1" applyBorder="1" applyAlignment="1">
      <alignment horizontal="left" vertical="center"/>
    </xf>
    <xf numFmtId="0" fontId="17" fillId="11" borderId="22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20" fontId="18" fillId="0" borderId="0" xfId="0" applyNumberFormat="1" applyFont="1" applyAlignment="1">
      <alignment horizontal="left" vertical="center"/>
    </xf>
    <xf numFmtId="0" fontId="20" fillId="11" borderId="15" xfId="0" applyFont="1" applyFill="1" applyBorder="1" applyAlignment="1">
      <alignment horizontal="left" vertical="center"/>
    </xf>
    <xf numFmtId="0" fontId="20" fillId="11" borderId="16" xfId="0" applyFont="1" applyFill="1" applyBorder="1" applyAlignment="1">
      <alignment horizontal="left" vertical="center"/>
    </xf>
    <xf numFmtId="0" fontId="20" fillId="11" borderId="17" xfId="0" applyFont="1" applyFill="1" applyBorder="1" applyAlignment="1">
      <alignment horizontal="left" vertical="center"/>
    </xf>
    <xf numFmtId="0" fontId="20" fillId="11" borderId="18" xfId="0" applyFont="1" applyFill="1" applyBorder="1" applyAlignment="1">
      <alignment horizontal="left" vertical="center"/>
    </xf>
    <xf numFmtId="0" fontId="20" fillId="11" borderId="0" xfId="0" applyFont="1" applyFill="1" applyAlignment="1">
      <alignment horizontal="left" vertical="center"/>
    </xf>
    <xf numFmtId="0" fontId="20" fillId="11" borderId="19" xfId="0" applyFont="1" applyFill="1" applyBorder="1" applyAlignment="1">
      <alignment horizontal="left" vertical="center"/>
    </xf>
    <xf numFmtId="0" fontId="20" fillId="11" borderId="21" xfId="0" applyFont="1" applyFill="1" applyBorder="1" applyAlignment="1">
      <alignment vertical="center"/>
    </xf>
    <xf numFmtId="0" fontId="20" fillId="11" borderId="21" xfId="0" applyFont="1" applyFill="1" applyBorder="1" applyAlignment="1">
      <alignment horizontal="left" vertical="center"/>
    </xf>
    <xf numFmtId="0" fontId="20" fillId="11" borderId="22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20" fontId="21" fillId="0" borderId="0" xfId="0" applyNumberFormat="1" applyFont="1" applyAlignment="1">
      <alignment horizontal="left" vertical="center"/>
    </xf>
    <xf numFmtId="20" fontId="15" fillId="0" borderId="2" xfId="4" applyNumberFormat="1" applyFont="1" applyFill="1" applyBorder="1" applyAlignment="1">
      <alignment horizontal="center" vertical="center"/>
    </xf>
  </cellXfs>
  <cellStyles count="13">
    <cellStyle name="Accent4" xfId="8" builtinId="41"/>
    <cellStyle name="Comma 2" xfId="5" xr:uid="{00000000-0005-0000-0000-000001000000}"/>
    <cellStyle name="Good 2" xfId="7" xr:uid="{00000000-0005-0000-0000-000003000000}"/>
    <cellStyle name="Normal" xfId="0" builtinId="0"/>
    <cellStyle name="Normal 2" xfId="4" xr:uid="{00000000-0005-0000-0000-000005000000}"/>
    <cellStyle name="Normal 2 2" xfId="11" xr:uid="{00000000-0005-0000-0000-000006000000}"/>
    <cellStyle name="Normal 2 3" xfId="10" xr:uid="{00000000-0005-0000-0000-000007000000}"/>
    <cellStyle name="Normal 3" xfId="1" xr:uid="{00000000-0005-0000-0000-000008000000}"/>
    <cellStyle name="Normal 3 2" xfId="3" xr:uid="{00000000-0005-0000-0000-000009000000}"/>
    <cellStyle name="Normal 3 3" xfId="9" xr:uid="{00000000-0005-0000-0000-00000A000000}"/>
    <cellStyle name="Normal 4" xfId="2" xr:uid="{00000000-0005-0000-0000-00000B000000}"/>
    <cellStyle name="Percent" xfId="12" builtinId="5"/>
    <cellStyle name="Percent 2" xfId="6" xr:uid="{00000000-0005-0000-0000-00000C000000}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 Style 1" pivot="0" count="2" xr9:uid="{00000000-0011-0000-FFFF-FFFF01000000}">
      <tableStyleElement type="wholeTable" dxfId="76"/>
      <tableStyleElement type="headerRow" dxfId="75"/>
    </tableStyle>
  </tableStyles>
  <colors>
    <mruColors>
      <color rgb="FFA3D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607.542945833331" missingItemsLimit="0" createdVersion="8" refreshedVersion="8" minRefreshableVersion="3" recordCount="30" xr:uid="{1AC6663B-085B-48C5-9C50-96397F27502D}">
  <cacheSource type="worksheet">
    <worksheetSource ref="B49:H79" sheet="Input"/>
  </cacheSource>
  <cacheFields count="7">
    <cacheField name="VOC" numFmtId="0">
      <sharedItems count="1">
        <s v="KID"/>
      </sharedItems>
    </cacheField>
    <cacheField name="Route" numFmtId="0">
      <sharedItems count="1">
        <s v="D08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790" maxValue="792" count="3">
        <n v="790"/>
        <n v="791"/>
        <n v="792"/>
      </sharedItems>
    </cacheField>
    <cacheField name="Depart" numFmtId="0">
      <sharedItems count="2">
        <s v="Stables Turnaround"/>
        <s v="Century City"/>
      </sharedItems>
    </cacheField>
    <cacheField name="TT DATE" numFmtId="15">
      <sharedItems containsSemiMixedTypes="0" containsNonDate="0" containsDate="1" containsString="0" minDate="2023-07-29T00:00:00" maxDate="2023-07-30T00:00:00" count="1">
        <d v="2023-07-2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2"/>
    <x v="1"/>
    <x v="0"/>
  </r>
  <r>
    <x v="0"/>
    <x v="0"/>
    <s v="R"/>
    <x v="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5CE9F-A7C3-46F6-ABF1-9F4E36E1AD77}" name="PivotTable1" cacheId="9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50:P63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3">
    <i>
      <x/>
      <x/>
      <x/>
      <x/>
      <x/>
      <x/>
    </i>
    <i r="5">
      <x v="1"/>
    </i>
    <i r="5">
      <x v="2"/>
    </i>
    <i r="4">
      <x v="1"/>
      <x/>
    </i>
    <i r="5">
      <x v="1"/>
    </i>
    <i r="5">
      <x v="2"/>
    </i>
    <i r="3">
      <x v="1"/>
      <x/>
      <x/>
    </i>
    <i r="5">
      <x v="1"/>
    </i>
    <i r="5">
      <x v="2"/>
    </i>
    <i r="4">
      <x v="1"/>
      <x/>
    </i>
    <i r="5">
      <x v="1"/>
    </i>
    <i r="5">
      <x v="2"/>
    </i>
    <i t="grand">
      <x/>
    </i>
  </rowItems>
  <colItems count="1">
    <i/>
  </colItems>
  <dataFields count="1">
    <dataField name="Count of BLOCK" fld="4" subtotal="count" baseField="4" baseItem="0"/>
  </dataFields>
  <formats count="62"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field="1" type="button" dataOnly="0" labelOnly="1" outline="0" axis="axisRow" fieldPosition="1"/>
    </format>
    <format dxfId="70">
      <pivotArea field="3" type="button" dataOnly="0" labelOnly="1" outline="0" axis="axisRow" fieldPosition="3"/>
    </format>
    <format dxfId="69">
      <pivotArea field="5" type="button" dataOnly="0" labelOnly="1" outline="0" axis="axisRow" fieldPosition="4"/>
    </format>
    <format dxfId="68">
      <pivotArea field="4" type="button" dataOnly="0" labelOnly="1" outline="0" axis="axisRow" fieldPosition="5"/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grandRow="1" outline="0" fieldPosition="0"/>
    </format>
    <format dxfId="6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5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field="1" type="button" dataOnly="0" labelOnly="1" outline="0" axis="axisRow" fieldPosition="1"/>
    </format>
    <format dxfId="52">
      <pivotArea field="6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field="5" type="button" dataOnly="0" labelOnly="1" outline="0" axis="axisRow" fieldPosition="4"/>
    </format>
    <format dxfId="49">
      <pivotArea field="4" type="button" dataOnly="0" labelOnly="1" outline="0" axis="axisRow" fieldPosition="5"/>
    </format>
    <format dxfId="48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5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4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0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39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8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37">
      <pivotArea dataOnly="0" labelOnly="1" outline="0" axis="axisValues" fieldPosition="0"/>
    </format>
    <format dxfId="36">
      <pivotArea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" selected="0">
            <x v="1"/>
            <x v="2"/>
          </reference>
          <reference field="5" count="1" selected="0">
            <x v="0"/>
          </reference>
          <reference field="6" count="0" selected="0"/>
        </references>
      </pivotArea>
    </format>
    <format dxfId="35">
      <pivotArea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 selected="0"/>
          <reference field="5" count="1" selected="0">
            <x v="1"/>
          </reference>
          <reference field="6" count="0" selected="0"/>
        </references>
      </pivotArea>
    </format>
    <format dxfId="34">
      <pivotArea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 selected="0"/>
          <reference field="5" count="0" selected="0"/>
          <reference field="6" count="0" selected="0"/>
        </references>
      </pivotArea>
    </format>
    <format dxfId="33">
      <pivotArea grandRow="1"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6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field="5" type="button" dataOnly="0" labelOnly="1" outline="0" axis="axisRow" fieldPosition="4"/>
    </format>
    <format dxfId="25">
      <pivotArea field="4" type="button" dataOnly="0" labelOnly="1" outline="0" axis="axisRow" fieldPosition="5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1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0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1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17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1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A97:AH112" totalsRowShown="0" headerRowDxfId="12" dataDxfId="10" headerRowBorderDxfId="11" tableBorderDxfId="9" totalsRowBorderDxfId="8">
  <autoFilter ref="AA97:AH112" xr:uid="{00000000-0009-0000-0100-000001000000}"/>
  <sortState xmlns:xlrd2="http://schemas.microsoft.com/office/spreadsheetml/2017/richdata2" ref="AA98:AH111">
    <sortCondition ref="AD98:AD111"/>
    <sortCondition ref="AE98:AE111"/>
  </sortState>
  <tableColumns count="8">
    <tableColumn id="13" xr3:uid="{00000000-0010-0000-0000-00000D000000}" name="TYPE" dataDxfId="7"/>
    <tableColumn id="14" xr3:uid="{00000000-0010-0000-0000-00000E000000}" name="DIR" dataDxfId="6"/>
    <tableColumn id="15" xr3:uid="{00000000-0010-0000-0000-00000F000000}" name="CODE" dataDxfId="5">
      <calculatedColumnFormula>AA98&amp;AB98</calculatedColumnFormula>
    </tableColumn>
    <tableColumn id="1" xr3:uid="{00000000-0010-0000-0000-000001000000}" name="STOP NAME_x000a_ FROM" dataDxfId="4"/>
    <tableColumn id="5" xr3:uid="{00000000-0010-0000-0000-000005000000}" name="STOP NAME_x000a_ TO" dataDxfId="3"/>
    <tableColumn id="9" xr3:uid="{00000000-0010-0000-0000-000009000000}" name="DISTANCE_x000a_ (m)" dataDxfId="2">
      <calculatedColumnFormula>AH98*1000</calculatedColumnFormula>
    </tableColumn>
    <tableColumn id="10" xr3:uid="{00000000-0010-0000-0000-00000A000000}" name="DISTANCE_x000a_(km)" dataDxfId="1">
      <calculatedColumnFormula>ROUND((AF98/1000),2)</calculatedColumnFormula>
    </tableColumn>
    <tableColumn id="12" xr3:uid="{00000000-0010-0000-0000-00000C000000}" name="NO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38"/>
  <sheetViews>
    <sheetView showGridLines="0" zoomScale="75" zoomScaleNormal="75" workbookViewId="0">
      <selection activeCell="C2" sqref="C2"/>
    </sheetView>
  </sheetViews>
  <sheetFormatPr defaultColWidth="9.109375" defaultRowHeight="18" customHeight="1" x14ac:dyDescent="0.25"/>
  <cols>
    <col min="1" max="1" width="4" style="30" customWidth="1"/>
    <col min="2" max="2" width="21.88671875" style="30" bestFit="1" customWidth="1"/>
    <col min="3" max="3" width="22.109375" style="31" bestFit="1" customWidth="1"/>
    <col min="4" max="5" width="15.5546875" style="32" customWidth="1"/>
    <col min="6" max="9" width="17.109375" style="4" customWidth="1"/>
    <col min="10" max="13" width="17.109375" style="30" customWidth="1"/>
    <col min="14" max="14" width="18.33203125" style="30" bestFit="1" customWidth="1"/>
    <col min="15" max="15" width="13" style="30" customWidth="1"/>
    <col min="16" max="16" width="14.88671875" style="30" customWidth="1"/>
    <col min="17" max="18" width="14.88671875" style="32" customWidth="1"/>
    <col min="19" max="19" width="12.33203125" style="32" bestFit="1" customWidth="1"/>
    <col min="20" max="20" width="10.6640625" style="32" bestFit="1" customWidth="1"/>
    <col min="21" max="21" width="16.109375" style="32" bestFit="1" customWidth="1"/>
    <col min="22" max="24" width="13.109375" style="32" customWidth="1"/>
    <col min="25" max="25" width="12.6640625" style="32" bestFit="1" customWidth="1"/>
    <col min="26" max="26" width="13.5546875" style="32" bestFit="1" customWidth="1"/>
    <col min="27" max="27" width="11.44140625" style="32" bestFit="1" customWidth="1"/>
    <col min="28" max="28" width="10.109375" style="32" bestFit="1" customWidth="1"/>
    <col min="29" max="29" width="11.6640625" style="32" bestFit="1" customWidth="1"/>
    <col min="30" max="30" width="13.44140625" style="32" bestFit="1" customWidth="1"/>
    <col min="31" max="31" width="17.88671875" style="32" bestFit="1" customWidth="1"/>
    <col min="32" max="32" width="16" style="32" bestFit="1" customWidth="1"/>
    <col min="33" max="33" width="11.6640625" style="32" bestFit="1" customWidth="1"/>
    <col min="34" max="34" width="14.109375" style="32" bestFit="1" customWidth="1"/>
    <col min="35" max="35" width="11.109375" style="32" bestFit="1" customWidth="1"/>
    <col min="36" max="36" width="12.44140625" style="32" bestFit="1" customWidth="1"/>
    <col min="37" max="37" width="12.6640625" style="32" bestFit="1" customWidth="1"/>
    <col min="38" max="38" width="12.88671875" style="32" bestFit="1" customWidth="1"/>
    <col min="39" max="39" width="13.109375" style="32" bestFit="1" customWidth="1"/>
    <col min="40" max="16384" width="9.109375" style="32"/>
  </cols>
  <sheetData>
    <row r="1" spans="2:25" s="3" customFormat="1" ht="18" customHeight="1" x14ac:dyDescent="0.3">
      <c r="B1" s="131" t="s">
        <v>97</v>
      </c>
      <c r="C1" s="132" t="s">
        <v>64</v>
      </c>
      <c r="D1" s="133"/>
      <c r="E1" s="37"/>
      <c r="F1" s="1"/>
      <c r="G1" s="1"/>
      <c r="H1" s="1"/>
      <c r="I1" s="1"/>
      <c r="J1" s="46"/>
      <c r="K1" s="46"/>
      <c r="L1" s="46"/>
      <c r="M1" s="46"/>
      <c r="N1" s="46"/>
      <c r="O1" s="46"/>
      <c r="P1" s="46"/>
      <c r="Q1" s="1"/>
      <c r="R1" s="1"/>
      <c r="S1" s="1"/>
      <c r="T1" s="1"/>
      <c r="U1" s="1"/>
      <c r="V1" s="1"/>
      <c r="W1" s="1"/>
      <c r="X1" s="1"/>
      <c r="Y1" s="1"/>
    </row>
    <row r="2" spans="2:25" s="3" customFormat="1" ht="18" customHeight="1" x14ac:dyDescent="0.3">
      <c r="B2" s="131" t="s">
        <v>0</v>
      </c>
      <c r="C2" s="132" t="s">
        <v>67</v>
      </c>
      <c r="D2" s="133"/>
      <c r="E2" s="37"/>
      <c r="F2" s="1"/>
      <c r="G2" s="1"/>
      <c r="H2" s="1"/>
      <c r="I2" s="1"/>
      <c r="J2" s="46"/>
      <c r="K2" s="46"/>
      <c r="L2" s="46"/>
      <c r="M2" s="46"/>
      <c r="N2" s="46"/>
      <c r="O2" s="46"/>
      <c r="P2" s="46"/>
      <c r="Q2" s="1"/>
      <c r="R2" s="1"/>
      <c r="S2" s="1"/>
      <c r="T2" s="1"/>
      <c r="U2" s="1"/>
      <c r="V2" s="1"/>
      <c r="W2" s="1"/>
      <c r="X2" s="1"/>
      <c r="Y2" s="1"/>
    </row>
    <row r="3" spans="2:25" s="3" customFormat="1" ht="18" customHeight="1" x14ac:dyDescent="0.25">
      <c r="B3" s="131" t="s">
        <v>40</v>
      </c>
      <c r="C3" s="155" t="s">
        <v>114</v>
      </c>
      <c r="D3" s="133"/>
      <c r="E3" s="37"/>
      <c r="J3" s="2"/>
      <c r="K3" s="2"/>
      <c r="L3" s="2"/>
      <c r="M3" s="2"/>
      <c r="N3" s="2"/>
      <c r="O3" s="2"/>
      <c r="P3" s="2"/>
    </row>
    <row r="4" spans="2:25" s="3" customFormat="1" ht="18" customHeight="1" x14ac:dyDescent="0.25">
      <c r="B4" s="131" t="s">
        <v>1</v>
      </c>
      <c r="C4" s="132" t="s">
        <v>2</v>
      </c>
      <c r="D4" s="134"/>
      <c r="E4" s="131"/>
      <c r="J4" s="2"/>
      <c r="K4" s="2"/>
      <c r="L4" s="2"/>
      <c r="M4" s="2"/>
      <c r="N4" s="2"/>
      <c r="O4" s="2"/>
      <c r="P4" s="2"/>
    </row>
    <row r="5" spans="2:25" s="3" customFormat="1" ht="18" customHeight="1" x14ac:dyDescent="0.25">
      <c r="B5" s="131" t="s">
        <v>3</v>
      </c>
      <c r="C5" s="132" t="s">
        <v>91</v>
      </c>
      <c r="D5" s="134"/>
      <c r="E5" s="131"/>
      <c r="J5" s="2"/>
      <c r="K5" s="2"/>
      <c r="L5" s="2"/>
      <c r="M5" s="2"/>
      <c r="N5" s="2"/>
      <c r="O5" s="2"/>
      <c r="P5" s="2"/>
      <c r="Q5" s="2"/>
    </row>
    <row r="6" spans="2:25" s="47" customFormat="1" ht="18" customHeight="1" x14ac:dyDescent="0.25">
      <c r="B6" s="33" t="s">
        <v>112</v>
      </c>
      <c r="C6" s="129" t="s">
        <v>110</v>
      </c>
      <c r="D6" s="130" t="s">
        <v>111</v>
      </c>
      <c r="E6" s="135"/>
      <c r="F6" s="37"/>
      <c r="I6" s="48"/>
      <c r="J6" s="48"/>
      <c r="K6" s="48"/>
      <c r="L6" s="48"/>
      <c r="M6" s="48"/>
      <c r="N6" s="48"/>
      <c r="O6" s="48"/>
      <c r="P6" s="49"/>
      <c r="Q6" s="50"/>
      <c r="R6" s="50"/>
    </row>
    <row r="7" spans="2:25" s="33" customFormat="1" ht="51" customHeight="1" x14ac:dyDescent="0.25">
      <c r="B7" s="51" t="str">
        <f>$C$4</f>
        <v>KID</v>
      </c>
      <c r="C7" s="52" t="s">
        <v>87</v>
      </c>
      <c r="D7" s="53" t="s">
        <v>88</v>
      </c>
      <c r="E7" s="53" t="s">
        <v>89</v>
      </c>
      <c r="F7" s="53" t="s">
        <v>90</v>
      </c>
      <c r="G7" s="53"/>
      <c r="H7" s="53"/>
      <c r="I7" s="54"/>
      <c r="J7" s="54"/>
      <c r="K7" s="54"/>
      <c r="L7" s="54"/>
      <c r="M7" s="54"/>
      <c r="N7" s="54"/>
      <c r="O7" s="54"/>
      <c r="P7" s="55" t="s">
        <v>50</v>
      </c>
      <c r="Q7" s="56" t="s">
        <v>51</v>
      </c>
      <c r="R7" s="57" t="s">
        <v>52</v>
      </c>
      <c r="S7" s="58" t="s">
        <v>91</v>
      </c>
      <c r="T7" s="59" t="e">
        <f ca="1">SUM(S17:S19)-SUM(X17:X19)</f>
        <v>#REF!</v>
      </c>
      <c r="U7" s="60" t="str">
        <f>$C$3</f>
        <v>5 to 23 Dec 2025</v>
      </c>
      <c r="V7" s="61"/>
      <c r="W7" s="61"/>
      <c r="X7" s="61"/>
      <c r="Y7" s="62" t="e">
        <f>Y13</f>
        <v>#REF!</v>
      </c>
    </row>
    <row r="8" spans="2:25" s="50" customFormat="1" ht="18" customHeight="1" x14ac:dyDescent="0.25">
      <c r="B8" s="51" t="str">
        <f>B7 &amp;" Kms"</f>
        <v>KID Kms</v>
      </c>
      <c r="C8" s="63">
        <v>0.1</v>
      </c>
      <c r="D8" s="64">
        <v>12.07</v>
      </c>
      <c r="E8" s="64">
        <v>11.89</v>
      </c>
      <c r="F8" s="136">
        <v>0.04</v>
      </c>
      <c r="G8" s="64"/>
      <c r="H8" s="64"/>
      <c r="I8" s="65"/>
      <c r="J8" s="65"/>
      <c r="K8" s="65"/>
      <c r="L8" s="65"/>
      <c r="M8" s="65"/>
      <c r="N8" s="65"/>
      <c r="O8" s="65"/>
      <c r="P8" s="66"/>
      <c r="Q8" s="67">
        <f t="shared" ref="Q8" ca="1" si="0">S8-R8</f>
        <v>23.96</v>
      </c>
      <c r="R8" s="68">
        <f ca="1">SUMIF($C$21:$O$33,"*Pos*",C8:P8)</f>
        <v>0.14000000000000001</v>
      </c>
      <c r="S8" s="69">
        <f>SUM(C8:P8)</f>
        <v>24.1</v>
      </c>
      <c r="T8" s="70"/>
      <c r="U8" s="70"/>
      <c r="V8" s="71"/>
      <c r="W8" s="71"/>
      <c r="X8" s="72"/>
      <c r="Y8" s="73"/>
    </row>
    <row r="9" spans="2:25" s="50" customFormat="1" ht="18" customHeight="1" x14ac:dyDescent="0.25">
      <c r="B9" s="74" t="s">
        <v>53</v>
      </c>
      <c r="C9" s="75">
        <f>C37-C23</f>
        <v>5</v>
      </c>
      <c r="D9" s="76">
        <f t="shared" ref="D9:F9" si="1">D37-D23</f>
        <v>22</v>
      </c>
      <c r="E9" s="76">
        <f t="shared" si="1"/>
        <v>22</v>
      </c>
      <c r="F9" s="76">
        <f t="shared" si="1"/>
        <v>5</v>
      </c>
      <c r="G9" s="76">
        <f t="shared" ref="G9:J9" si="2">G37-G23</f>
        <v>0</v>
      </c>
      <c r="H9" s="76"/>
      <c r="I9" s="76">
        <f t="shared" si="2"/>
        <v>0</v>
      </c>
      <c r="J9" s="76">
        <f t="shared" si="2"/>
        <v>0</v>
      </c>
      <c r="K9" s="76"/>
      <c r="L9" s="76"/>
      <c r="M9" s="76"/>
      <c r="N9" s="76"/>
      <c r="O9" s="76"/>
      <c r="P9" s="77">
        <f t="shared" ref="P9:S19" si="3">O37-O23</f>
        <v>0</v>
      </c>
      <c r="Q9" s="78">
        <f t="shared" ca="1" si="3"/>
        <v>44</v>
      </c>
      <c r="R9" s="79">
        <f t="shared" ca="1" si="3"/>
        <v>10</v>
      </c>
      <c r="S9" s="80">
        <f t="shared" si="3"/>
        <v>54</v>
      </c>
      <c r="T9" s="81"/>
      <c r="U9" s="81"/>
      <c r="V9" s="49"/>
      <c r="W9" s="49"/>
      <c r="X9" s="82"/>
      <c r="Y9" s="83"/>
    </row>
    <row r="10" spans="2:25" s="50" customFormat="1" ht="18" customHeight="1" x14ac:dyDescent="0.25">
      <c r="B10" s="84" t="s">
        <v>54</v>
      </c>
      <c r="C10" s="85">
        <f t="shared" ref="C10:J10" si="4">C38-C24</f>
        <v>5</v>
      </c>
      <c r="D10" s="86">
        <f t="shared" ref="D10:F10" si="5">D38-D24</f>
        <v>22</v>
      </c>
      <c r="E10" s="86">
        <f t="shared" si="5"/>
        <v>22</v>
      </c>
      <c r="F10" s="86">
        <f t="shared" si="5"/>
        <v>5</v>
      </c>
      <c r="G10" s="86">
        <f t="shared" si="4"/>
        <v>0</v>
      </c>
      <c r="H10" s="86"/>
      <c r="I10" s="86">
        <f t="shared" si="4"/>
        <v>0</v>
      </c>
      <c r="J10" s="86">
        <f t="shared" si="4"/>
        <v>0</v>
      </c>
      <c r="K10" s="86"/>
      <c r="L10" s="86"/>
      <c r="M10" s="86"/>
      <c r="N10" s="86"/>
      <c r="O10" s="86"/>
      <c r="P10" s="85">
        <f t="shared" si="3"/>
        <v>0</v>
      </c>
      <c r="Q10" s="87">
        <f t="shared" ca="1" si="3"/>
        <v>44</v>
      </c>
      <c r="R10" s="88">
        <f t="shared" ca="1" si="3"/>
        <v>10</v>
      </c>
      <c r="S10" s="80">
        <f t="shared" si="3"/>
        <v>54</v>
      </c>
      <c r="T10" s="81"/>
      <c r="U10" s="81"/>
      <c r="V10" s="49"/>
      <c r="W10" s="49"/>
      <c r="X10" s="82"/>
      <c r="Y10" s="83"/>
    </row>
    <row r="11" spans="2:25" s="50" customFormat="1" ht="18" customHeight="1" x14ac:dyDescent="0.25">
      <c r="B11" s="84" t="s">
        <v>55</v>
      </c>
      <c r="C11" s="85">
        <f t="shared" ref="C11:J11" si="6">C39-C25</f>
        <v>5</v>
      </c>
      <c r="D11" s="86">
        <f t="shared" ref="D11:F11" si="7">D39-D25</f>
        <v>22</v>
      </c>
      <c r="E11" s="86">
        <f t="shared" si="7"/>
        <v>22</v>
      </c>
      <c r="F11" s="86">
        <f t="shared" si="7"/>
        <v>5</v>
      </c>
      <c r="G11" s="86">
        <f t="shared" si="6"/>
        <v>0</v>
      </c>
      <c r="H11" s="86"/>
      <c r="I11" s="86">
        <f t="shared" si="6"/>
        <v>0</v>
      </c>
      <c r="J11" s="86">
        <f t="shared" si="6"/>
        <v>0</v>
      </c>
      <c r="K11" s="86"/>
      <c r="L11" s="86"/>
      <c r="M11" s="86"/>
      <c r="N11" s="86"/>
      <c r="O11" s="86"/>
      <c r="P11" s="85">
        <f t="shared" si="3"/>
        <v>0</v>
      </c>
      <c r="Q11" s="87">
        <f t="shared" ca="1" si="3"/>
        <v>44</v>
      </c>
      <c r="R11" s="88">
        <f t="shared" ca="1" si="3"/>
        <v>10</v>
      </c>
      <c r="S11" s="80">
        <f t="shared" si="3"/>
        <v>54</v>
      </c>
      <c r="T11" s="81"/>
      <c r="U11" s="81"/>
      <c r="V11" s="49"/>
      <c r="W11" s="49"/>
      <c r="X11" s="82"/>
      <c r="Y11" s="83"/>
    </row>
    <row r="12" spans="2:25" s="50" customFormat="1" ht="18" customHeight="1" x14ac:dyDescent="0.25">
      <c r="B12" s="84" t="s">
        <v>56</v>
      </c>
      <c r="C12" s="85">
        <f t="shared" ref="C12:J12" si="8">C40-C26</f>
        <v>5</v>
      </c>
      <c r="D12" s="86">
        <f t="shared" ref="D12:F12" si="9">D40-D26</f>
        <v>22</v>
      </c>
      <c r="E12" s="86">
        <f t="shared" si="9"/>
        <v>22</v>
      </c>
      <c r="F12" s="86">
        <f t="shared" si="9"/>
        <v>5</v>
      </c>
      <c r="G12" s="86">
        <f t="shared" si="8"/>
        <v>0</v>
      </c>
      <c r="H12" s="86"/>
      <c r="I12" s="86">
        <f t="shared" si="8"/>
        <v>0</v>
      </c>
      <c r="J12" s="86">
        <f t="shared" si="8"/>
        <v>0</v>
      </c>
      <c r="K12" s="86"/>
      <c r="L12" s="86"/>
      <c r="M12" s="86"/>
      <c r="N12" s="86"/>
      <c r="O12" s="86"/>
      <c r="P12" s="85">
        <f t="shared" si="3"/>
        <v>0</v>
      </c>
      <c r="Q12" s="87">
        <f t="shared" ca="1" si="3"/>
        <v>44</v>
      </c>
      <c r="R12" s="88">
        <f t="shared" ca="1" si="3"/>
        <v>10</v>
      </c>
      <c r="S12" s="80">
        <f t="shared" si="3"/>
        <v>54</v>
      </c>
      <c r="T12" s="81"/>
      <c r="U12" s="89" t="s">
        <v>104</v>
      </c>
      <c r="V12" s="90"/>
      <c r="W12" s="91"/>
      <c r="X12" s="82"/>
      <c r="Y12" s="92" t="s">
        <v>105</v>
      </c>
    </row>
    <row r="13" spans="2:25" s="33" customFormat="1" ht="18" customHeight="1" x14ac:dyDescent="0.25">
      <c r="B13" s="84" t="s">
        <v>57</v>
      </c>
      <c r="C13" s="85">
        <f t="shared" ref="C13:J13" si="10">C41-C27</f>
        <v>5</v>
      </c>
      <c r="D13" s="86">
        <f t="shared" ref="D13:F13" si="11">D41-D27</f>
        <v>22</v>
      </c>
      <c r="E13" s="86">
        <f t="shared" si="11"/>
        <v>22</v>
      </c>
      <c r="F13" s="86">
        <f t="shared" si="11"/>
        <v>5</v>
      </c>
      <c r="G13" s="86">
        <f t="shared" si="10"/>
        <v>0</v>
      </c>
      <c r="H13" s="86"/>
      <c r="I13" s="86">
        <f t="shared" si="10"/>
        <v>0</v>
      </c>
      <c r="J13" s="86">
        <f t="shared" si="10"/>
        <v>0</v>
      </c>
      <c r="K13" s="86"/>
      <c r="L13" s="86"/>
      <c r="M13" s="86"/>
      <c r="N13" s="86"/>
      <c r="O13" s="86"/>
      <c r="P13" s="85">
        <f t="shared" si="3"/>
        <v>0</v>
      </c>
      <c r="Q13" s="87">
        <f t="shared" ca="1" si="3"/>
        <v>44</v>
      </c>
      <c r="R13" s="88">
        <f t="shared" ca="1" si="3"/>
        <v>10</v>
      </c>
      <c r="S13" s="80">
        <f t="shared" si="3"/>
        <v>54</v>
      </c>
      <c r="T13" s="81"/>
      <c r="U13" s="93" t="s">
        <v>58</v>
      </c>
      <c r="V13" s="94" t="e">
        <f>V41-V27</f>
        <v>#REF!</v>
      </c>
      <c r="W13" s="95"/>
      <c r="X13" s="96" t="e">
        <f ca="1">V13-Q13</f>
        <v>#REF!</v>
      </c>
      <c r="Y13" s="97" t="e">
        <f>Y41-Y27</f>
        <v>#REF!</v>
      </c>
    </row>
    <row r="14" spans="2:25" s="33" customFormat="1" ht="18" customHeight="1" x14ac:dyDescent="0.25">
      <c r="B14" s="84" t="s">
        <v>59</v>
      </c>
      <c r="C14" s="98">
        <f t="shared" ref="C14:J14" si="12">C42-C28</f>
        <v>1</v>
      </c>
      <c r="D14" s="99">
        <f t="shared" ref="D14:F14" si="13">D42-D28</f>
        <v>14</v>
      </c>
      <c r="E14" s="99">
        <f t="shared" si="13"/>
        <v>14</v>
      </c>
      <c r="F14" s="99">
        <f t="shared" si="13"/>
        <v>1</v>
      </c>
      <c r="G14" s="99">
        <f t="shared" si="12"/>
        <v>0</v>
      </c>
      <c r="H14" s="99"/>
      <c r="I14" s="99">
        <f t="shared" si="12"/>
        <v>0</v>
      </c>
      <c r="J14" s="99">
        <f t="shared" si="12"/>
        <v>0</v>
      </c>
      <c r="K14" s="99"/>
      <c r="L14" s="99"/>
      <c r="M14" s="99"/>
      <c r="N14" s="99"/>
      <c r="O14" s="99"/>
      <c r="P14" s="85">
        <f t="shared" si="3"/>
        <v>0</v>
      </c>
      <c r="Q14" s="87">
        <f t="shared" ca="1" si="3"/>
        <v>28</v>
      </c>
      <c r="R14" s="88">
        <f t="shared" ca="1" si="3"/>
        <v>2</v>
      </c>
      <c r="S14" s="80">
        <f t="shared" si="3"/>
        <v>30</v>
      </c>
      <c r="T14" s="81"/>
      <c r="U14" s="93" t="s">
        <v>60</v>
      </c>
      <c r="V14" s="94" t="e">
        <f>V42-V28</f>
        <v>#REF!</v>
      </c>
      <c r="W14" s="95"/>
      <c r="X14" s="96" t="e">
        <f ca="1">V14-Q14</f>
        <v>#REF!</v>
      </c>
      <c r="Y14" s="97" t="e">
        <f>Y42-Y28</f>
        <v>#REF!</v>
      </c>
    </row>
    <row r="15" spans="2:25" s="33" customFormat="1" ht="18" customHeight="1" x14ac:dyDescent="0.25">
      <c r="B15" s="84" t="s">
        <v>61</v>
      </c>
      <c r="C15" s="98">
        <f t="shared" ref="C15:J15" si="14">C43-C29</f>
        <v>1</v>
      </c>
      <c r="D15" s="99">
        <f t="shared" ref="D15:F15" si="15">D43-D29</f>
        <v>14</v>
      </c>
      <c r="E15" s="99">
        <f t="shared" si="15"/>
        <v>14</v>
      </c>
      <c r="F15" s="99">
        <f t="shared" si="15"/>
        <v>1</v>
      </c>
      <c r="G15" s="99">
        <f t="shared" si="14"/>
        <v>0</v>
      </c>
      <c r="H15" s="99"/>
      <c r="I15" s="99">
        <f t="shared" si="14"/>
        <v>0</v>
      </c>
      <c r="J15" s="99">
        <f t="shared" si="14"/>
        <v>0</v>
      </c>
      <c r="K15" s="99"/>
      <c r="L15" s="99"/>
      <c r="M15" s="99"/>
      <c r="N15" s="99"/>
      <c r="O15" s="99"/>
      <c r="P15" s="85">
        <f t="shared" si="3"/>
        <v>0</v>
      </c>
      <c r="Q15" s="87">
        <f t="shared" ca="1" si="3"/>
        <v>28</v>
      </c>
      <c r="R15" s="88">
        <f t="shared" ca="1" si="3"/>
        <v>2</v>
      </c>
      <c r="S15" s="80">
        <f t="shared" si="3"/>
        <v>30</v>
      </c>
      <c r="T15" s="81"/>
      <c r="U15" s="93" t="s">
        <v>62</v>
      </c>
      <c r="V15" s="94" t="e">
        <f>V43-V29</f>
        <v>#REF!</v>
      </c>
      <c r="W15" s="95"/>
      <c r="X15" s="96" t="e">
        <f ca="1">V15-Q15</f>
        <v>#REF!</v>
      </c>
      <c r="Y15" s="97" t="e">
        <f>Y43-Y29</f>
        <v>#REF!</v>
      </c>
    </row>
    <row r="16" spans="2:25" s="33" customFormat="1" ht="18" customHeight="1" x14ac:dyDescent="0.25">
      <c r="B16" s="100" t="s">
        <v>63</v>
      </c>
      <c r="C16" s="101">
        <f t="shared" ref="C16:J16" si="16">C44-C30</f>
        <v>1</v>
      </c>
      <c r="D16" s="102">
        <f t="shared" si="16"/>
        <v>14</v>
      </c>
      <c r="E16" s="102">
        <f t="shared" si="16"/>
        <v>14</v>
      </c>
      <c r="F16" s="140">
        <f t="shared" si="16"/>
        <v>1</v>
      </c>
      <c r="G16" s="102">
        <f t="shared" si="16"/>
        <v>0</v>
      </c>
      <c r="H16" s="102"/>
      <c r="I16" s="102">
        <f t="shared" si="16"/>
        <v>0</v>
      </c>
      <c r="J16" s="102">
        <f t="shared" si="16"/>
        <v>0</v>
      </c>
      <c r="K16" s="102"/>
      <c r="L16" s="102"/>
      <c r="M16" s="102"/>
      <c r="N16" s="102"/>
      <c r="O16" s="102"/>
      <c r="P16" s="101">
        <f t="shared" si="3"/>
        <v>0</v>
      </c>
      <c r="Q16" s="103">
        <f t="shared" ca="1" si="3"/>
        <v>28</v>
      </c>
      <c r="R16" s="104">
        <f t="shared" ca="1" si="3"/>
        <v>2</v>
      </c>
      <c r="S16" s="80">
        <f t="shared" si="3"/>
        <v>30</v>
      </c>
      <c r="T16" s="81"/>
      <c r="U16" s="105" t="s">
        <v>106</v>
      </c>
      <c r="V16" s="106" t="s">
        <v>107</v>
      </c>
      <c r="W16" s="106" t="s">
        <v>108</v>
      </c>
      <c r="X16" s="107" t="s">
        <v>109</v>
      </c>
      <c r="Y16" s="108"/>
    </row>
    <row r="17" spans="2:25" s="33" customFormat="1" ht="18" customHeight="1" x14ac:dyDescent="0.25">
      <c r="B17" s="109" t="str">
        <f>B7&amp;"KMS WKD"</f>
        <v>KIDKMS WKD</v>
      </c>
      <c r="C17" s="110">
        <f t="shared" ref="C17:J17" si="17">C45-C31</f>
        <v>0.5</v>
      </c>
      <c r="D17" s="110">
        <f t="shared" si="17"/>
        <v>265.54000000000002</v>
      </c>
      <c r="E17" s="110">
        <f t="shared" si="17"/>
        <v>261.58000000000004</v>
      </c>
      <c r="F17" s="110">
        <f t="shared" si="17"/>
        <v>0.19999999999999998</v>
      </c>
      <c r="G17" s="110">
        <f t="shared" si="17"/>
        <v>0</v>
      </c>
      <c r="H17" s="110"/>
      <c r="I17" s="110">
        <f t="shared" si="17"/>
        <v>0</v>
      </c>
      <c r="J17" s="110">
        <f t="shared" si="17"/>
        <v>0</v>
      </c>
      <c r="K17" s="110"/>
      <c r="L17" s="110"/>
      <c r="M17" s="110"/>
      <c r="N17" s="110"/>
      <c r="O17" s="110"/>
      <c r="P17" s="111">
        <f t="shared" si="3"/>
        <v>0</v>
      </c>
      <c r="Q17" s="112">
        <f t="shared" ca="1" si="3"/>
        <v>527.12</v>
      </c>
      <c r="R17" s="113">
        <f t="shared" ca="1" si="3"/>
        <v>0.7</v>
      </c>
      <c r="S17" s="114">
        <f t="shared" si="3"/>
        <v>527.82000000000005</v>
      </c>
      <c r="T17" s="93"/>
      <c r="U17" s="93" t="s">
        <v>58</v>
      </c>
      <c r="V17" s="115" t="e">
        <f t="shared" ref="V17:W19" ca="1" si="18">V45-V31</f>
        <v>#REF!</v>
      </c>
      <c r="W17" s="115" t="e">
        <f t="shared" ca="1" si="18"/>
        <v>#REF!</v>
      </c>
      <c r="X17" s="116" t="e">
        <f ca="1">V17+W17</f>
        <v>#REF!</v>
      </c>
      <c r="Y17" s="117"/>
    </row>
    <row r="18" spans="2:25" s="33" customFormat="1" ht="18" customHeight="1" x14ac:dyDescent="0.25">
      <c r="B18" s="109" t="str">
        <f>B7&amp;"KMS SAT"</f>
        <v>KIDKMS SAT</v>
      </c>
      <c r="C18" s="110">
        <f t="shared" ref="C18:J18" si="19">C46-C32</f>
        <v>0.1</v>
      </c>
      <c r="D18" s="110">
        <f t="shared" si="19"/>
        <v>168.98000000000002</v>
      </c>
      <c r="E18" s="110">
        <f t="shared" si="19"/>
        <v>166.46000000000004</v>
      </c>
      <c r="F18" s="110">
        <f t="shared" si="19"/>
        <v>0.04</v>
      </c>
      <c r="G18" s="110">
        <f t="shared" si="19"/>
        <v>0</v>
      </c>
      <c r="H18" s="110"/>
      <c r="I18" s="110">
        <f t="shared" si="19"/>
        <v>0</v>
      </c>
      <c r="J18" s="110">
        <f t="shared" si="19"/>
        <v>0</v>
      </c>
      <c r="K18" s="110"/>
      <c r="L18" s="110"/>
      <c r="M18" s="110"/>
      <c r="N18" s="110"/>
      <c r="O18" s="110"/>
      <c r="P18" s="111">
        <f t="shared" si="3"/>
        <v>0</v>
      </c>
      <c r="Q18" s="112">
        <f t="shared" ca="1" si="3"/>
        <v>335.44000000000005</v>
      </c>
      <c r="R18" s="113">
        <f t="shared" ca="1" si="3"/>
        <v>0.13999999999999999</v>
      </c>
      <c r="S18" s="114">
        <f t="shared" si="3"/>
        <v>335.58000000000004</v>
      </c>
      <c r="T18" s="93"/>
      <c r="U18" s="93" t="s">
        <v>60</v>
      </c>
      <c r="V18" s="115" t="e">
        <f t="shared" ca="1" si="18"/>
        <v>#REF!</v>
      </c>
      <c r="W18" s="115" t="e">
        <f t="shared" ca="1" si="18"/>
        <v>#REF!</v>
      </c>
      <c r="X18" s="116" t="e">
        <f t="shared" ref="X18:X19" ca="1" si="20">V18+W18</f>
        <v>#REF!</v>
      </c>
      <c r="Y18" s="118"/>
    </row>
    <row r="19" spans="2:25" s="33" customFormat="1" ht="18" customHeight="1" x14ac:dyDescent="0.25">
      <c r="B19" s="100" t="str">
        <f>B7&amp;"KMS SUN/PH"</f>
        <v>KIDKMS SUN/PH</v>
      </c>
      <c r="C19" s="119">
        <f t="shared" ref="C19:J19" si="21">C47-C33</f>
        <v>0.1</v>
      </c>
      <c r="D19" s="119">
        <f t="shared" si="21"/>
        <v>168.98000000000002</v>
      </c>
      <c r="E19" s="119">
        <f t="shared" si="21"/>
        <v>166.46000000000004</v>
      </c>
      <c r="F19" s="119">
        <f t="shared" si="21"/>
        <v>0.04</v>
      </c>
      <c r="G19" s="119">
        <f t="shared" si="21"/>
        <v>0</v>
      </c>
      <c r="H19" s="119"/>
      <c r="I19" s="119">
        <f t="shared" si="21"/>
        <v>0</v>
      </c>
      <c r="J19" s="119">
        <f t="shared" si="21"/>
        <v>0</v>
      </c>
      <c r="K19" s="119"/>
      <c r="L19" s="119"/>
      <c r="M19" s="119"/>
      <c r="N19" s="119"/>
      <c r="O19" s="119"/>
      <c r="P19" s="120">
        <f t="shared" si="3"/>
        <v>0</v>
      </c>
      <c r="Q19" s="121">
        <f t="shared" ca="1" si="3"/>
        <v>335.44000000000005</v>
      </c>
      <c r="R19" s="122">
        <f t="shared" ca="1" si="3"/>
        <v>0.13999999999999999</v>
      </c>
      <c r="S19" s="123">
        <f t="shared" si="3"/>
        <v>335.58000000000004</v>
      </c>
      <c r="T19" s="124"/>
      <c r="U19" s="125" t="s">
        <v>62</v>
      </c>
      <c r="V19" s="126" t="e">
        <f t="shared" ca="1" si="18"/>
        <v>#REF!</v>
      </c>
      <c r="W19" s="126" t="e">
        <f t="shared" ca="1" si="18"/>
        <v>#REF!</v>
      </c>
      <c r="X19" s="127" t="e">
        <f t="shared" ca="1" si="20"/>
        <v>#REF!</v>
      </c>
      <c r="Y19" s="128"/>
    </row>
    <row r="20" spans="2:25" s="47" customFormat="1" ht="18" customHeight="1" x14ac:dyDescent="0.25">
      <c r="F20" s="37"/>
      <c r="I20" s="48"/>
      <c r="J20" s="48"/>
      <c r="K20" s="48"/>
      <c r="L20" s="48"/>
      <c r="M20" s="48"/>
      <c r="N20" s="48"/>
      <c r="O20" s="48"/>
      <c r="P20" s="49"/>
      <c r="Q20" s="50"/>
      <c r="R20" s="50"/>
    </row>
    <row r="21" spans="2:25" s="33" customFormat="1" ht="51" customHeight="1" x14ac:dyDescent="0.25">
      <c r="B21" s="51" t="str">
        <f>$C$4</f>
        <v>KID</v>
      </c>
      <c r="C21" s="52" t="s">
        <v>87</v>
      </c>
      <c r="D21" s="53" t="s">
        <v>88</v>
      </c>
      <c r="E21" s="53" t="s">
        <v>89</v>
      </c>
      <c r="F21" s="53" t="s">
        <v>90</v>
      </c>
      <c r="G21" s="53"/>
      <c r="H21" s="53"/>
      <c r="I21" s="54"/>
      <c r="J21" s="54"/>
      <c r="K21" s="54"/>
      <c r="L21" s="54"/>
      <c r="M21" s="54"/>
      <c r="N21" s="54"/>
      <c r="O21" s="54"/>
      <c r="P21" s="55" t="s">
        <v>50</v>
      </c>
      <c r="Q21" s="56" t="s">
        <v>51</v>
      </c>
      <c r="R21" s="57" t="s">
        <v>52</v>
      </c>
      <c r="S21" s="58" t="s">
        <v>4</v>
      </c>
      <c r="T21" s="59">
        <f ca="1">SUM(R31:R33)-SUM(X31:X33)</f>
        <v>0</v>
      </c>
      <c r="U21" s="60" t="str">
        <f>$C$3</f>
        <v>5 to 23 Dec 2025</v>
      </c>
      <c r="V21" s="61"/>
      <c r="W21" s="61"/>
      <c r="X21" s="61"/>
      <c r="Y21" s="62">
        <f>Y27</f>
        <v>0</v>
      </c>
    </row>
    <row r="22" spans="2:25" s="50" customFormat="1" ht="18" customHeight="1" x14ac:dyDescent="0.25">
      <c r="B22" s="51" t="str">
        <f>B21 &amp;" Kms"</f>
        <v>KID Kms</v>
      </c>
      <c r="C22" s="63">
        <v>0.1</v>
      </c>
      <c r="D22" s="64">
        <v>12.07</v>
      </c>
      <c r="E22" s="64">
        <v>11.89</v>
      </c>
      <c r="F22" s="136">
        <v>0.04</v>
      </c>
      <c r="G22" s="64"/>
      <c r="H22" s="64"/>
      <c r="I22" s="65"/>
      <c r="J22" s="65"/>
      <c r="K22" s="65"/>
      <c r="L22" s="65"/>
      <c r="M22" s="65"/>
      <c r="N22" s="65"/>
      <c r="O22" s="65"/>
      <c r="P22" s="66">
        <f t="shared" ref="P22:P29" ca="1" si="22">R22-Q22</f>
        <v>23.96</v>
      </c>
      <c r="Q22" s="67">
        <f t="shared" ref="Q22:Q33" ca="1" si="23">SUMIF($C$21:$O$33,"*Pos*",C22:O22)</f>
        <v>0.14000000000000001</v>
      </c>
      <c r="R22" s="68">
        <f t="shared" ref="R22:R33" si="24">SUM(C22:O22)</f>
        <v>24.1</v>
      </c>
      <c r="S22" s="69"/>
      <c r="T22" s="70"/>
      <c r="U22" s="70"/>
      <c r="V22" s="71"/>
      <c r="W22" s="71"/>
      <c r="X22" s="72"/>
      <c r="Y22" s="73"/>
    </row>
    <row r="23" spans="2:25" s="50" customFormat="1" ht="18" customHeight="1" x14ac:dyDescent="0.25">
      <c r="B23" s="74" t="s">
        <v>53</v>
      </c>
      <c r="C23" s="75">
        <v>0</v>
      </c>
      <c r="D23" s="76">
        <v>0</v>
      </c>
      <c r="E23" s="76">
        <v>1</v>
      </c>
      <c r="F23" s="137">
        <v>1</v>
      </c>
      <c r="G23" s="76">
        <v>0</v>
      </c>
      <c r="H23" s="76"/>
      <c r="I23" s="76">
        <v>0</v>
      </c>
      <c r="J23" s="76">
        <v>0</v>
      </c>
      <c r="K23" s="76"/>
      <c r="L23" s="76"/>
      <c r="M23" s="76"/>
      <c r="N23" s="76"/>
      <c r="O23" s="76">
        <v>0</v>
      </c>
      <c r="P23" s="77">
        <f t="shared" ca="1" si="22"/>
        <v>1</v>
      </c>
      <c r="Q23" s="78">
        <f t="shared" ca="1" si="23"/>
        <v>1</v>
      </c>
      <c r="R23" s="79">
        <f t="shared" si="24"/>
        <v>2</v>
      </c>
      <c r="S23" s="80"/>
      <c r="T23" s="81"/>
      <c r="U23" s="81"/>
      <c r="V23" s="49"/>
      <c r="W23" s="49"/>
      <c r="X23" s="82"/>
      <c r="Y23" s="83"/>
    </row>
    <row r="24" spans="2:25" s="50" customFormat="1" ht="18" customHeight="1" x14ac:dyDescent="0.25">
      <c r="B24" s="84" t="s">
        <v>54</v>
      </c>
      <c r="C24" s="85">
        <f>C23</f>
        <v>0</v>
      </c>
      <c r="D24" s="86">
        <f t="shared" ref="D24:O24" si="25">D23</f>
        <v>0</v>
      </c>
      <c r="E24" s="86">
        <f t="shared" si="25"/>
        <v>1</v>
      </c>
      <c r="F24" s="138">
        <f t="shared" si="25"/>
        <v>1</v>
      </c>
      <c r="G24" s="86">
        <f t="shared" si="25"/>
        <v>0</v>
      </c>
      <c r="H24" s="86"/>
      <c r="I24" s="86">
        <f t="shared" si="25"/>
        <v>0</v>
      </c>
      <c r="J24" s="86">
        <f t="shared" si="25"/>
        <v>0</v>
      </c>
      <c r="K24" s="86"/>
      <c r="L24" s="86"/>
      <c r="M24" s="86"/>
      <c r="N24" s="86"/>
      <c r="O24" s="86">
        <f t="shared" si="25"/>
        <v>0</v>
      </c>
      <c r="P24" s="85">
        <f t="shared" ca="1" si="22"/>
        <v>1</v>
      </c>
      <c r="Q24" s="87">
        <f t="shared" ca="1" si="23"/>
        <v>1</v>
      </c>
      <c r="R24" s="88">
        <f t="shared" si="24"/>
        <v>2</v>
      </c>
      <c r="S24" s="80"/>
      <c r="T24" s="81"/>
      <c r="U24" s="81"/>
      <c r="V24" s="49"/>
      <c r="W24" s="49"/>
      <c r="X24" s="82"/>
      <c r="Y24" s="83"/>
    </row>
    <row r="25" spans="2:25" s="50" customFormat="1" ht="18" customHeight="1" x14ac:dyDescent="0.25">
      <c r="B25" s="84" t="s">
        <v>55</v>
      </c>
      <c r="C25" s="85">
        <f t="shared" ref="C25:O25" si="26">C24</f>
        <v>0</v>
      </c>
      <c r="D25" s="86">
        <f t="shared" si="26"/>
        <v>0</v>
      </c>
      <c r="E25" s="86">
        <f t="shared" si="26"/>
        <v>1</v>
      </c>
      <c r="F25" s="138">
        <f t="shared" si="26"/>
        <v>1</v>
      </c>
      <c r="G25" s="86">
        <f t="shared" si="26"/>
        <v>0</v>
      </c>
      <c r="H25" s="86"/>
      <c r="I25" s="86">
        <f t="shared" si="26"/>
        <v>0</v>
      </c>
      <c r="J25" s="86">
        <f t="shared" si="26"/>
        <v>0</v>
      </c>
      <c r="K25" s="86"/>
      <c r="L25" s="86"/>
      <c r="M25" s="86"/>
      <c r="N25" s="86"/>
      <c r="O25" s="86">
        <f t="shared" si="26"/>
        <v>0</v>
      </c>
      <c r="P25" s="85">
        <f t="shared" ca="1" si="22"/>
        <v>1</v>
      </c>
      <c r="Q25" s="87">
        <f t="shared" ca="1" si="23"/>
        <v>1</v>
      </c>
      <c r="R25" s="88">
        <f t="shared" si="24"/>
        <v>2</v>
      </c>
      <c r="S25" s="80"/>
      <c r="T25" s="81"/>
      <c r="U25" s="81"/>
      <c r="V25" s="49"/>
      <c r="W25" s="49"/>
      <c r="X25" s="82"/>
      <c r="Y25" s="83"/>
    </row>
    <row r="26" spans="2:25" s="50" customFormat="1" ht="18" customHeight="1" x14ac:dyDescent="0.25">
      <c r="B26" s="84" t="s">
        <v>56</v>
      </c>
      <c r="C26" s="85">
        <f t="shared" ref="C26:O26" si="27">C25</f>
        <v>0</v>
      </c>
      <c r="D26" s="86">
        <f t="shared" si="27"/>
        <v>0</v>
      </c>
      <c r="E26" s="86">
        <f t="shared" si="27"/>
        <v>1</v>
      </c>
      <c r="F26" s="138">
        <f t="shared" si="27"/>
        <v>1</v>
      </c>
      <c r="G26" s="86">
        <f t="shared" si="27"/>
        <v>0</v>
      </c>
      <c r="H26" s="86"/>
      <c r="I26" s="86">
        <f t="shared" si="27"/>
        <v>0</v>
      </c>
      <c r="J26" s="86">
        <f t="shared" si="27"/>
        <v>0</v>
      </c>
      <c r="K26" s="86"/>
      <c r="L26" s="86"/>
      <c r="M26" s="86"/>
      <c r="N26" s="86"/>
      <c r="O26" s="86">
        <f t="shared" si="27"/>
        <v>0</v>
      </c>
      <c r="P26" s="85">
        <f t="shared" ca="1" si="22"/>
        <v>1</v>
      </c>
      <c r="Q26" s="87">
        <f t="shared" ca="1" si="23"/>
        <v>1</v>
      </c>
      <c r="R26" s="88">
        <f t="shared" si="24"/>
        <v>2</v>
      </c>
      <c r="S26" s="80"/>
      <c r="T26" s="81"/>
      <c r="U26" s="89" t="s">
        <v>104</v>
      </c>
      <c r="V26" s="90"/>
      <c r="W26" s="91"/>
      <c r="X26" s="82"/>
      <c r="Y26" s="92" t="s">
        <v>105</v>
      </c>
    </row>
    <row r="27" spans="2:25" s="33" customFormat="1" ht="18" customHeight="1" x14ac:dyDescent="0.25">
      <c r="B27" s="84" t="s">
        <v>57</v>
      </c>
      <c r="C27" s="85">
        <f t="shared" ref="C27:O27" si="28">C26</f>
        <v>0</v>
      </c>
      <c r="D27" s="86">
        <f t="shared" si="28"/>
        <v>0</v>
      </c>
      <c r="E27" s="86">
        <f t="shared" si="28"/>
        <v>1</v>
      </c>
      <c r="F27" s="138">
        <f t="shared" si="28"/>
        <v>1</v>
      </c>
      <c r="G27" s="86">
        <f t="shared" si="28"/>
        <v>0</v>
      </c>
      <c r="H27" s="86"/>
      <c r="I27" s="86">
        <f t="shared" si="28"/>
        <v>0</v>
      </c>
      <c r="J27" s="86">
        <f t="shared" si="28"/>
        <v>0</v>
      </c>
      <c r="K27" s="86"/>
      <c r="L27" s="86"/>
      <c r="M27" s="86"/>
      <c r="N27" s="86"/>
      <c r="O27" s="86">
        <f t="shared" si="28"/>
        <v>0</v>
      </c>
      <c r="P27" s="85">
        <f t="shared" ca="1" si="22"/>
        <v>1</v>
      </c>
      <c r="Q27" s="87">
        <f t="shared" ca="1" si="23"/>
        <v>1</v>
      </c>
      <c r="R27" s="88">
        <f t="shared" si="24"/>
        <v>2</v>
      </c>
      <c r="S27" s="80"/>
      <c r="T27" s="81"/>
      <c r="U27" s="93" t="s">
        <v>58</v>
      </c>
      <c r="V27" s="94">
        <v>1</v>
      </c>
      <c r="W27" s="95"/>
      <c r="X27" s="96">
        <f ca="1">V27-P27</f>
        <v>0</v>
      </c>
      <c r="Y27" s="97">
        <v>0</v>
      </c>
    </row>
    <row r="28" spans="2:25" s="33" customFormat="1" ht="18" customHeight="1" x14ac:dyDescent="0.25">
      <c r="B28" s="84" t="s">
        <v>59</v>
      </c>
      <c r="C28" s="98">
        <v>0</v>
      </c>
      <c r="D28" s="99">
        <v>0</v>
      </c>
      <c r="E28" s="99">
        <v>1</v>
      </c>
      <c r="F28" s="139">
        <v>1</v>
      </c>
      <c r="G28" s="99">
        <v>0</v>
      </c>
      <c r="H28" s="99"/>
      <c r="I28" s="99">
        <v>0</v>
      </c>
      <c r="J28" s="99">
        <v>0</v>
      </c>
      <c r="K28" s="99"/>
      <c r="L28" s="99"/>
      <c r="M28" s="99"/>
      <c r="N28" s="99"/>
      <c r="O28" s="99">
        <v>0</v>
      </c>
      <c r="P28" s="85">
        <f t="shared" ca="1" si="22"/>
        <v>1</v>
      </c>
      <c r="Q28" s="87">
        <f t="shared" ca="1" si="23"/>
        <v>1</v>
      </c>
      <c r="R28" s="88">
        <f t="shared" si="24"/>
        <v>2</v>
      </c>
      <c r="S28" s="80"/>
      <c r="T28" s="81"/>
      <c r="U28" s="93" t="s">
        <v>60</v>
      </c>
      <c r="V28" s="94">
        <v>1</v>
      </c>
      <c r="W28" s="95"/>
      <c r="X28" s="96">
        <f ca="1">V28-P28</f>
        <v>0</v>
      </c>
      <c r="Y28" s="97">
        <v>0</v>
      </c>
    </row>
    <row r="29" spans="2:25" s="33" customFormat="1" ht="18" customHeight="1" x14ac:dyDescent="0.25">
      <c r="B29" s="84" t="s">
        <v>61</v>
      </c>
      <c r="C29" s="98">
        <v>0</v>
      </c>
      <c r="D29" s="99">
        <v>0</v>
      </c>
      <c r="E29" s="99">
        <v>1</v>
      </c>
      <c r="F29" s="139">
        <v>1</v>
      </c>
      <c r="G29" s="99">
        <v>0</v>
      </c>
      <c r="H29" s="99"/>
      <c r="I29" s="99">
        <v>0</v>
      </c>
      <c r="J29" s="99">
        <v>0</v>
      </c>
      <c r="K29" s="99"/>
      <c r="L29" s="99"/>
      <c r="M29" s="99"/>
      <c r="N29" s="99"/>
      <c r="O29" s="99">
        <v>0</v>
      </c>
      <c r="P29" s="85">
        <f t="shared" ca="1" si="22"/>
        <v>1</v>
      </c>
      <c r="Q29" s="87">
        <f t="shared" ca="1" si="23"/>
        <v>1</v>
      </c>
      <c r="R29" s="88">
        <f t="shared" si="24"/>
        <v>2</v>
      </c>
      <c r="S29" s="80"/>
      <c r="T29" s="81"/>
      <c r="U29" s="93" t="s">
        <v>62</v>
      </c>
      <c r="V29" s="94">
        <v>1</v>
      </c>
      <c r="W29" s="95"/>
      <c r="X29" s="96">
        <f ca="1">V29-P29</f>
        <v>0</v>
      </c>
      <c r="Y29" s="97">
        <v>0</v>
      </c>
    </row>
    <row r="30" spans="2:25" s="33" customFormat="1" ht="18" customHeight="1" x14ac:dyDescent="0.25">
      <c r="B30" s="100" t="s">
        <v>63</v>
      </c>
      <c r="C30" s="101">
        <f>C29</f>
        <v>0</v>
      </c>
      <c r="D30" s="102">
        <f t="shared" ref="D30:O30" si="29">D29</f>
        <v>0</v>
      </c>
      <c r="E30" s="102">
        <f t="shared" si="29"/>
        <v>1</v>
      </c>
      <c r="F30" s="140">
        <f t="shared" si="29"/>
        <v>1</v>
      </c>
      <c r="G30" s="102">
        <f t="shared" si="29"/>
        <v>0</v>
      </c>
      <c r="H30" s="102"/>
      <c r="I30" s="102">
        <f t="shared" si="29"/>
        <v>0</v>
      </c>
      <c r="J30" s="102">
        <f t="shared" si="29"/>
        <v>0</v>
      </c>
      <c r="K30" s="102"/>
      <c r="L30" s="102"/>
      <c r="M30" s="102"/>
      <c r="N30" s="102"/>
      <c r="O30" s="102">
        <f t="shared" si="29"/>
        <v>0</v>
      </c>
      <c r="P30" s="101">
        <f ca="1">P29</f>
        <v>1</v>
      </c>
      <c r="Q30" s="103">
        <f t="shared" ca="1" si="23"/>
        <v>1</v>
      </c>
      <c r="R30" s="104">
        <f t="shared" si="24"/>
        <v>2</v>
      </c>
      <c r="S30" s="80"/>
      <c r="T30" s="81"/>
      <c r="U30" s="105" t="s">
        <v>106</v>
      </c>
      <c r="V30" s="106" t="s">
        <v>107</v>
      </c>
      <c r="W30" s="106" t="s">
        <v>108</v>
      </c>
      <c r="X30" s="107" t="s">
        <v>109</v>
      </c>
      <c r="Y30" s="108"/>
    </row>
    <row r="31" spans="2:25" s="33" customFormat="1" ht="18" customHeight="1" x14ac:dyDescent="0.25">
      <c r="B31" s="109" t="str">
        <f>B21&amp;"KMS WKD"</f>
        <v>KIDKMS WKD</v>
      </c>
      <c r="C31" s="110">
        <f>C22*C23</f>
        <v>0</v>
      </c>
      <c r="D31" s="110">
        <f>D22*D23</f>
        <v>0</v>
      </c>
      <c r="E31" s="110">
        <f>E22*E23</f>
        <v>11.89</v>
      </c>
      <c r="F31" s="110">
        <f t="shared" ref="F31:O31" si="30">F22*F23</f>
        <v>0.04</v>
      </c>
      <c r="G31" s="110">
        <f t="shared" si="30"/>
        <v>0</v>
      </c>
      <c r="H31" s="110"/>
      <c r="I31" s="110">
        <f t="shared" si="30"/>
        <v>0</v>
      </c>
      <c r="J31" s="110">
        <f t="shared" si="30"/>
        <v>0</v>
      </c>
      <c r="K31" s="110"/>
      <c r="L31" s="110"/>
      <c r="M31" s="110"/>
      <c r="N31" s="110"/>
      <c r="O31" s="110">
        <f t="shared" si="30"/>
        <v>0</v>
      </c>
      <c r="P31" s="111">
        <f t="shared" ref="P31:P33" ca="1" si="31">R31-Q31</f>
        <v>11.89</v>
      </c>
      <c r="Q31" s="112">
        <f t="shared" ca="1" si="23"/>
        <v>0.04</v>
      </c>
      <c r="R31" s="113">
        <f t="shared" si="24"/>
        <v>11.93</v>
      </c>
      <c r="S31" s="114"/>
      <c r="T31" s="93"/>
      <c r="U31" s="93" t="s">
        <v>58</v>
      </c>
      <c r="V31" s="115">
        <f ca="1">P31</f>
        <v>11.89</v>
      </c>
      <c r="W31" s="115">
        <f ca="1">Q31</f>
        <v>0.04</v>
      </c>
      <c r="X31" s="116">
        <f ca="1">V31+W31</f>
        <v>11.93</v>
      </c>
      <c r="Y31" s="117"/>
    </row>
    <row r="32" spans="2:25" s="33" customFormat="1" ht="18" customHeight="1" x14ac:dyDescent="0.25">
      <c r="B32" s="109" t="str">
        <f>B21&amp;"KMS SAT"</f>
        <v>KIDKMS SAT</v>
      </c>
      <c r="C32" s="110">
        <f>C22*C28</f>
        <v>0</v>
      </c>
      <c r="D32" s="110">
        <f>D22*D28</f>
        <v>0</v>
      </c>
      <c r="E32" s="110">
        <f>E22*E28</f>
        <v>11.89</v>
      </c>
      <c r="F32" s="110">
        <f t="shared" ref="F32:O32" si="32">F22*F28</f>
        <v>0.04</v>
      </c>
      <c r="G32" s="110">
        <f t="shared" si="32"/>
        <v>0</v>
      </c>
      <c r="H32" s="110"/>
      <c r="I32" s="110">
        <f t="shared" si="32"/>
        <v>0</v>
      </c>
      <c r="J32" s="110">
        <f t="shared" si="32"/>
        <v>0</v>
      </c>
      <c r="K32" s="110"/>
      <c r="L32" s="110"/>
      <c r="M32" s="110"/>
      <c r="N32" s="110"/>
      <c r="O32" s="110">
        <f t="shared" si="32"/>
        <v>0</v>
      </c>
      <c r="P32" s="111">
        <f t="shared" ca="1" si="31"/>
        <v>11.89</v>
      </c>
      <c r="Q32" s="112">
        <f t="shared" ca="1" si="23"/>
        <v>0.04</v>
      </c>
      <c r="R32" s="113">
        <f t="shared" si="24"/>
        <v>11.93</v>
      </c>
      <c r="S32" s="114"/>
      <c r="T32" s="93"/>
      <c r="U32" s="93" t="s">
        <v>60</v>
      </c>
      <c r="V32" s="115">
        <f t="shared" ref="V32:V33" ca="1" si="33">P32</f>
        <v>11.89</v>
      </c>
      <c r="W32" s="115">
        <f t="shared" ref="W32:W33" ca="1" si="34">Q32</f>
        <v>0.04</v>
      </c>
      <c r="X32" s="116">
        <f t="shared" ref="X32:X33" ca="1" si="35">V32+W32</f>
        <v>11.93</v>
      </c>
      <c r="Y32" s="118"/>
    </row>
    <row r="33" spans="2:25" s="33" customFormat="1" ht="18" customHeight="1" x14ac:dyDescent="0.25">
      <c r="B33" s="100" t="str">
        <f>B21&amp;"KMS SUN/PH"</f>
        <v>KIDKMS SUN/PH</v>
      </c>
      <c r="C33" s="119">
        <f>C22*C29</f>
        <v>0</v>
      </c>
      <c r="D33" s="119">
        <f>D22*D29</f>
        <v>0</v>
      </c>
      <c r="E33" s="119">
        <f>E22*E29</f>
        <v>11.89</v>
      </c>
      <c r="F33" s="119">
        <f t="shared" ref="F33:O33" si="36">F22*F29</f>
        <v>0.04</v>
      </c>
      <c r="G33" s="119">
        <f t="shared" si="36"/>
        <v>0</v>
      </c>
      <c r="H33" s="119"/>
      <c r="I33" s="119">
        <f t="shared" si="36"/>
        <v>0</v>
      </c>
      <c r="J33" s="119">
        <f t="shared" si="36"/>
        <v>0</v>
      </c>
      <c r="K33" s="119"/>
      <c r="L33" s="119"/>
      <c r="M33" s="119"/>
      <c r="N33" s="119"/>
      <c r="O33" s="119">
        <f t="shared" si="36"/>
        <v>0</v>
      </c>
      <c r="P33" s="120">
        <f t="shared" ca="1" si="31"/>
        <v>11.89</v>
      </c>
      <c r="Q33" s="121">
        <f t="shared" ca="1" si="23"/>
        <v>0.04</v>
      </c>
      <c r="R33" s="122">
        <f t="shared" si="24"/>
        <v>11.93</v>
      </c>
      <c r="S33" s="123"/>
      <c r="T33" s="124"/>
      <c r="U33" s="125" t="s">
        <v>62</v>
      </c>
      <c r="V33" s="126">
        <f t="shared" ca="1" si="33"/>
        <v>11.89</v>
      </c>
      <c r="W33" s="126">
        <f t="shared" ca="1" si="34"/>
        <v>0.04</v>
      </c>
      <c r="X33" s="127">
        <f t="shared" ca="1" si="35"/>
        <v>11.93</v>
      </c>
      <c r="Y33" s="128"/>
    </row>
    <row r="34" spans="2:25" s="47" customFormat="1" ht="18" customHeight="1" x14ac:dyDescent="0.25">
      <c r="F34" s="37"/>
      <c r="I34" s="48"/>
      <c r="J34" s="48"/>
      <c r="K34" s="48"/>
      <c r="L34" s="48"/>
      <c r="M34" s="48"/>
      <c r="N34" s="48"/>
      <c r="O34" s="48"/>
      <c r="P34" s="49"/>
      <c r="Q34" s="50"/>
      <c r="R34" s="50"/>
    </row>
    <row r="35" spans="2:25" s="33" customFormat="1" ht="51" customHeight="1" x14ac:dyDescent="0.25">
      <c r="B35" s="51" t="str">
        <f>$C$4</f>
        <v>KID</v>
      </c>
      <c r="C35" s="52" t="s">
        <v>87</v>
      </c>
      <c r="D35" s="53" t="s">
        <v>88</v>
      </c>
      <c r="E35" s="53" t="s">
        <v>89</v>
      </c>
      <c r="F35" s="53" t="s">
        <v>90</v>
      </c>
      <c r="G35" s="53"/>
      <c r="H35" s="53"/>
      <c r="I35" s="54"/>
      <c r="J35" s="54"/>
      <c r="K35" s="54"/>
      <c r="L35" s="54"/>
      <c r="M35" s="54"/>
      <c r="N35" s="54"/>
      <c r="O35" s="54"/>
      <c r="P35" s="55" t="s">
        <v>50</v>
      </c>
      <c r="Q35" s="56" t="s">
        <v>51</v>
      </c>
      <c r="R35" s="57" t="s">
        <v>52</v>
      </c>
      <c r="S35" s="58" t="s">
        <v>92</v>
      </c>
      <c r="T35" s="59" t="e">
        <f>SUM(R45:R47)-SUM(X45:X47)</f>
        <v>#REF!</v>
      </c>
      <c r="U35" s="60" t="str">
        <f>$C$3</f>
        <v>5 to 23 Dec 2025</v>
      </c>
      <c r="V35" s="61"/>
      <c r="W35" s="61"/>
      <c r="X35" s="61"/>
      <c r="Y35" s="62"/>
    </row>
    <row r="36" spans="2:25" s="50" customFormat="1" ht="18" customHeight="1" x14ac:dyDescent="0.25">
      <c r="B36" s="51" t="str">
        <f>B35 &amp;" Kms"</f>
        <v>KID Kms</v>
      </c>
      <c r="C36" s="63">
        <v>0.1</v>
      </c>
      <c r="D36" s="64">
        <v>12.07</v>
      </c>
      <c r="E36" s="64">
        <v>11.89</v>
      </c>
      <c r="F36" s="136">
        <v>0.04</v>
      </c>
      <c r="G36" s="64"/>
      <c r="H36" s="64"/>
      <c r="I36" s="65"/>
      <c r="J36" s="65"/>
      <c r="K36" s="65"/>
      <c r="L36" s="65"/>
      <c r="M36" s="65"/>
      <c r="N36" s="65"/>
      <c r="O36" s="65"/>
      <c r="P36" s="66">
        <f t="shared" ref="P36:P42" ca="1" si="37">R36-Q36</f>
        <v>23.96</v>
      </c>
      <c r="Q36" s="67">
        <f t="shared" ref="Q36:Q47" ca="1" si="38">SUMIF($C$35:$O$47,"*Pos*",C36:O36)</f>
        <v>0.14000000000000001</v>
      </c>
      <c r="R36" s="68">
        <f t="shared" ref="R36:R47" si="39">SUM(C36:O36)</f>
        <v>24.1</v>
      </c>
      <c r="S36" s="69"/>
      <c r="T36" s="70"/>
      <c r="U36" s="70"/>
      <c r="V36" s="71"/>
      <c r="W36" s="71"/>
      <c r="X36" s="72"/>
      <c r="Y36" s="73"/>
    </row>
    <row r="37" spans="2:25" s="50" customFormat="1" ht="18" customHeight="1" x14ac:dyDescent="0.25">
      <c r="B37" s="74" t="s">
        <v>53</v>
      </c>
      <c r="C37" s="75">
        <v>5</v>
      </c>
      <c r="D37" s="156">
        <f>21+1</f>
        <v>22</v>
      </c>
      <c r="E37" s="156">
        <f>22+1</f>
        <v>23</v>
      </c>
      <c r="F37" s="137">
        <v>6</v>
      </c>
      <c r="G37" s="76">
        <v>0</v>
      </c>
      <c r="H37" s="76"/>
      <c r="I37" s="76">
        <v>0</v>
      </c>
      <c r="J37" s="76">
        <v>0</v>
      </c>
      <c r="K37" s="76"/>
      <c r="L37" s="76"/>
      <c r="M37" s="76"/>
      <c r="N37" s="76"/>
      <c r="O37" s="76">
        <v>0</v>
      </c>
      <c r="P37" s="77">
        <f t="shared" ca="1" si="37"/>
        <v>45</v>
      </c>
      <c r="Q37" s="78">
        <f t="shared" ca="1" si="38"/>
        <v>11</v>
      </c>
      <c r="R37" s="79">
        <f t="shared" si="39"/>
        <v>56</v>
      </c>
      <c r="S37" s="80"/>
      <c r="T37" s="81"/>
      <c r="U37" s="81"/>
      <c r="V37" s="49"/>
      <c r="W37" s="49"/>
      <c r="X37" s="82"/>
      <c r="Y37" s="83"/>
    </row>
    <row r="38" spans="2:25" s="50" customFormat="1" ht="18" customHeight="1" x14ac:dyDescent="0.25">
      <c r="B38" s="84" t="s">
        <v>54</v>
      </c>
      <c r="C38" s="85">
        <f>C37</f>
        <v>5</v>
      </c>
      <c r="D38" s="86">
        <f t="shared" ref="D38:E38" si="40">D37</f>
        <v>22</v>
      </c>
      <c r="E38" s="86">
        <f t="shared" si="40"/>
        <v>23</v>
      </c>
      <c r="F38" s="138">
        <f t="shared" ref="F38:G38" si="41">F37</f>
        <v>6</v>
      </c>
      <c r="G38" s="86">
        <f t="shared" si="41"/>
        <v>0</v>
      </c>
      <c r="H38" s="86"/>
      <c r="I38" s="86">
        <f t="shared" ref="I38:O38" si="42">I37</f>
        <v>0</v>
      </c>
      <c r="J38" s="86">
        <f t="shared" si="42"/>
        <v>0</v>
      </c>
      <c r="K38" s="86"/>
      <c r="L38" s="86"/>
      <c r="M38" s="86"/>
      <c r="N38" s="86"/>
      <c r="O38" s="86">
        <f t="shared" si="42"/>
        <v>0</v>
      </c>
      <c r="P38" s="85">
        <f t="shared" ca="1" si="37"/>
        <v>45</v>
      </c>
      <c r="Q38" s="87">
        <f t="shared" ca="1" si="38"/>
        <v>11</v>
      </c>
      <c r="R38" s="88">
        <f t="shared" si="39"/>
        <v>56</v>
      </c>
      <c r="S38" s="80"/>
      <c r="T38" s="81"/>
      <c r="U38" s="81"/>
      <c r="V38" s="49"/>
      <c r="W38" s="49"/>
      <c r="X38" s="82"/>
      <c r="Y38" s="83"/>
    </row>
    <row r="39" spans="2:25" s="50" customFormat="1" ht="18" customHeight="1" x14ac:dyDescent="0.25">
      <c r="B39" s="84" t="s">
        <v>55</v>
      </c>
      <c r="C39" s="85">
        <f t="shared" ref="C39:G41" si="43">C38</f>
        <v>5</v>
      </c>
      <c r="D39" s="86">
        <f t="shared" ref="D39:E39" si="44">D38</f>
        <v>22</v>
      </c>
      <c r="E39" s="86">
        <f t="shared" si="44"/>
        <v>23</v>
      </c>
      <c r="F39" s="138">
        <f t="shared" si="43"/>
        <v>6</v>
      </c>
      <c r="G39" s="86">
        <f t="shared" si="43"/>
        <v>0</v>
      </c>
      <c r="H39" s="86"/>
      <c r="I39" s="86">
        <f t="shared" ref="I39:O39" si="45">I38</f>
        <v>0</v>
      </c>
      <c r="J39" s="86">
        <f t="shared" si="45"/>
        <v>0</v>
      </c>
      <c r="K39" s="86"/>
      <c r="L39" s="86"/>
      <c r="M39" s="86"/>
      <c r="N39" s="86"/>
      <c r="O39" s="86">
        <f t="shared" si="45"/>
        <v>0</v>
      </c>
      <c r="P39" s="85">
        <f t="shared" ca="1" si="37"/>
        <v>45</v>
      </c>
      <c r="Q39" s="87">
        <f t="shared" ca="1" si="38"/>
        <v>11</v>
      </c>
      <c r="R39" s="88">
        <f t="shared" si="39"/>
        <v>56</v>
      </c>
      <c r="S39" s="80"/>
      <c r="T39" s="81"/>
      <c r="U39" s="81"/>
      <c r="V39" s="49"/>
      <c r="W39" s="49"/>
      <c r="X39" s="82"/>
      <c r="Y39" s="83"/>
    </row>
    <row r="40" spans="2:25" s="50" customFormat="1" ht="18" customHeight="1" x14ac:dyDescent="0.25">
      <c r="B40" s="84" t="s">
        <v>56</v>
      </c>
      <c r="C40" s="85">
        <f t="shared" si="43"/>
        <v>5</v>
      </c>
      <c r="D40" s="86">
        <f t="shared" ref="D40:E40" si="46">D39</f>
        <v>22</v>
      </c>
      <c r="E40" s="86">
        <f t="shared" si="46"/>
        <v>23</v>
      </c>
      <c r="F40" s="138">
        <f t="shared" si="43"/>
        <v>6</v>
      </c>
      <c r="G40" s="86">
        <f t="shared" si="43"/>
        <v>0</v>
      </c>
      <c r="H40" s="86"/>
      <c r="I40" s="86">
        <f t="shared" ref="I40:O40" si="47">I39</f>
        <v>0</v>
      </c>
      <c r="J40" s="86">
        <f t="shared" si="47"/>
        <v>0</v>
      </c>
      <c r="K40" s="86"/>
      <c r="L40" s="86"/>
      <c r="M40" s="86"/>
      <c r="N40" s="86"/>
      <c r="O40" s="86">
        <f t="shared" si="47"/>
        <v>0</v>
      </c>
      <c r="P40" s="85">
        <f t="shared" ca="1" si="37"/>
        <v>45</v>
      </c>
      <c r="Q40" s="87">
        <f t="shared" ca="1" si="38"/>
        <v>11</v>
      </c>
      <c r="R40" s="88">
        <f t="shared" si="39"/>
        <v>56</v>
      </c>
      <c r="S40" s="80"/>
      <c r="T40" s="81"/>
      <c r="U40" s="89" t="s">
        <v>104</v>
      </c>
      <c r="V40" s="90"/>
      <c r="W40" s="91"/>
      <c r="X40" s="82"/>
      <c r="Y40" s="92" t="s">
        <v>105</v>
      </c>
    </row>
    <row r="41" spans="2:25" s="33" customFormat="1" ht="18" customHeight="1" x14ac:dyDescent="0.25">
      <c r="B41" s="84" t="s">
        <v>57</v>
      </c>
      <c r="C41" s="85">
        <f t="shared" si="43"/>
        <v>5</v>
      </c>
      <c r="D41" s="86">
        <f t="shared" ref="D41:E41" si="48">D40</f>
        <v>22</v>
      </c>
      <c r="E41" s="86">
        <f t="shared" si="48"/>
        <v>23</v>
      </c>
      <c r="F41" s="138">
        <f t="shared" si="43"/>
        <v>6</v>
      </c>
      <c r="G41" s="86">
        <f t="shared" si="43"/>
        <v>0</v>
      </c>
      <c r="H41" s="86"/>
      <c r="I41" s="86">
        <f t="shared" ref="I41:O41" si="49">I40</f>
        <v>0</v>
      </c>
      <c r="J41" s="86">
        <f t="shared" si="49"/>
        <v>0</v>
      </c>
      <c r="K41" s="86"/>
      <c r="L41" s="86"/>
      <c r="M41" s="86"/>
      <c r="N41" s="86"/>
      <c r="O41" s="86">
        <f t="shared" si="49"/>
        <v>0</v>
      </c>
      <c r="P41" s="85">
        <f t="shared" ca="1" si="37"/>
        <v>45</v>
      </c>
      <c r="Q41" s="87">
        <f t="shared" ca="1" si="38"/>
        <v>11</v>
      </c>
      <c r="R41" s="88">
        <f t="shared" si="39"/>
        <v>56</v>
      </c>
      <c r="S41" s="80"/>
      <c r="T41" s="81"/>
      <c r="U41" s="93" t="s">
        <v>58</v>
      </c>
      <c r="V41" s="94" t="e">
        <f>'D08 (Mon - Fri)'!#REF!</f>
        <v>#REF!</v>
      </c>
      <c r="W41" s="95"/>
      <c r="X41" s="96" t="e">
        <f ca="1">V41-P41</f>
        <v>#REF!</v>
      </c>
      <c r="Y41" s="97" t="e">
        <f>'D08 (Mon - Fri)'!#REF!</f>
        <v>#REF!</v>
      </c>
    </row>
    <row r="42" spans="2:25" s="33" customFormat="1" ht="18" customHeight="1" x14ac:dyDescent="0.25">
      <c r="B42" s="84" t="s">
        <v>59</v>
      </c>
      <c r="C42" s="98">
        <v>1</v>
      </c>
      <c r="D42" s="154">
        <f>13+1</f>
        <v>14</v>
      </c>
      <c r="E42" s="154">
        <f>14+1</f>
        <v>15</v>
      </c>
      <c r="F42" s="139">
        <v>2</v>
      </c>
      <c r="G42" s="99">
        <v>0</v>
      </c>
      <c r="H42" s="99"/>
      <c r="I42" s="99">
        <v>0</v>
      </c>
      <c r="J42" s="99">
        <v>0</v>
      </c>
      <c r="K42" s="99"/>
      <c r="L42" s="99"/>
      <c r="M42" s="99"/>
      <c r="N42" s="99"/>
      <c r="O42" s="99">
        <v>0</v>
      </c>
      <c r="P42" s="85">
        <f t="shared" ca="1" si="37"/>
        <v>29</v>
      </c>
      <c r="Q42" s="87">
        <f t="shared" ca="1" si="38"/>
        <v>3</v>
      </c>
      <c r="R42" s="88">
        <f t="shared" si="39"/>
        <v>32</v>
      </c>
      <c r="S42" s="80"/>
      <c r="T42" s="81"/>
      <c r="U42" s="93" t="s">
        <v>60</v>
      </c>
      <c r="V42" s="94" t="e">
        <f>'D08 (Mon - Fri)'!#REF!</f>
        <v>#REF!</v>
      </c>
      <c r="W42" s="95"/>
      <c r="X42" s="96" t="e">
        <f ca="1">V42-P42</f>
        <v>#REF!</v>
      </c>
      <c r="Y42" s="97" t="e">
        <f>'D08 (Mon - Fri)'!#REF!</f>
        <v>#REF!</v>
      </c>
    </row>
    <row r="43" spans="2:25" s="33" customFormat="1" ht="18" customHeight="1" x14ac:dyDescent="0.25">
      <c r="B43" s="84" t="s">
        <v>61</v>
      </c>
      <c r="C43" s="98">
        <v>1</v>
      </c>
      <c r="D43" s="154">
        <f>13+1</f>
        <v>14</v>
      </c>
      <c r="E43" s="154">
        <f>14+1</f>
        <v>15</v>
      </c>
      <c r="F43" s="139">
        <v>2</v>
      </c>
      <c r="G43" s="99">
        <v>0</v>
      </c>
      <c r="H43" s="99"/>
      <c r="I43" s="99">
        <v>0</v>
      </c>
      <c r="J43" s="99">
        <v>0</v>
      </c>
      <c r="K43" s="99"/>
      <c r="L43" s="99"/>
      <c r="M43" s="99"/>
      <c r="N43" s="99"/>
      <c r="O43" s="99">
        <v>0</v>
      </c>
      <c r="P43" s="85">
        <f t="shared" ref="P43" ca="1" si="50">R43-Q43</f>
        <v>29</v>
      </c>
      <c r="Q43" s="87">
        <f t="shared" ca="1" si="38"/>
        <v>3</v>
      </c>
      <c r="R43" s="88">
        <f t="shared" si="39"/>
        <v>32</v>
      </c>
      <c r="S43" s="80"/>
      <c r="T43" s="81"/>
      <c r="U43" s="93" t="s">
        <v>62</v>
      </c>
      <c r="V43" s="94" t="e">
        <f>'D08 (Mon - Fri)'!#REF!</f>
        <v>#REF!</v>
      </c>
      <c r="W43" s="95"/>
      <c r="X43" s="96" t="e">
        <f ca="1">V43-P43</f>
        <v>#REF!</v>
      </c>
      <c r="Y43" s="97" t="e">
        <f>'D08 (Mon - Fri)'!#REF!</f>
        <v>#REF!</v>
      </c>
    </row>
    <row r="44" spans="2:25" s="33" customFormat="1" ht="18" customHeight="1" x14ac:dyDescent="0.25">
      <c r="B44" s="100" t="s">
        <v>63</v>
      </c>
      <c r="C44" s="101">
        <f>C43</f>
        <v>1</v>
      </c>
      <c r="D44" s="102">
        <f t="shared" ref="D44:E44" si="51">D43</f>
        <v>14</v>
      </c>
      <c r="E44" s="102">
        <f t="shared" si="51"/>
        <v>15</v>
      </c>
      <c r="F44" s="140">
        <f t="shared" ref="F44:G44" si="52">F43</f>
        <v>2</v>
      </c>
      <c r="G44" s="102">
        <f t="shared" si="52"/>
        <v>0</v>
      </c>
      <c r="H44" s="102"/>
      <c r="I44" s="102">
        <f t="shared" ref="I44:O44" si="53">I43</f>
        <v>0</v>
      </c>
      <c r="J44" s="102">
        <f t="shared" si="53"/>
        <v>0</v>
      </c>
      <c r="K44" s="102"/>
      <c r="L44" s="102"/>
      <c r="M44" s="102"/>
      <c r="N44" s="102"/>
      <c r="O44" s="102">
        <f t="shared" si="53"/>
        <v>0</v>
      </c>
      <c r="P44" s="101">
        <f ca="1">P43</f>
        <v>29</v>
      </c>
      <c r="Q44" s="103">
        <f t="shared" ca="1" si="38"/>
        <v>3</v>
      </c>
      <c r="R44" s="104">
        <f t="shared" si="39"/>
        <v>32</v>
      </c>
      <c r="S44" s="80"/>
      <c r="T44" s="81"/>
      <c r="U44" s="105" t="s">
        <v>106</v>
      </c>
      <c r="V44" s="106" t="s">
        <v>107</v>
      </c>
      <c r="W44" s="106" t="s">
        <v>108</v>
      </c>
      <c r="X44" s="107" t="s">
        <v>109</v>
      </c>
      <c r="Y44" s="108"/>
    </row>
    <row r="45" spans="2:25" s="33" customFormat="1" ht="18" customHeight="1" x14ac:dyDescent="0.25">
      <c r="B45" s="109" t="str">
        <f>B35&amp;"KMS WKD"</f>
        <v>KIDKMS WKD</v>
      </c>
      <c r="C45" s="110">
        <f>C36*C37</f>
        <v>0.5</v>
      </c>
      <c r="D45" s="110">
        <f>D36*D37</f>
        <v>265.54000000000002</v>
      </c>
      <c r="E45" s="110">
        <f>E36*E37</f>
        <v>273.47000000000003</v>
      </c>
      <c r="F45" s="110">
        <f t="shared" ref="F45:O45" si="54">F36*F37</f>
        <v>0.24</v>
      </c>
      <c r="G45" s="110">
        <f t="shared" si="54"/>
        <v>0</v>
      </c>
      <c r="H45" s="110"/>
      <c r="I45" s="110">
        <f t="shared" si="54"/>
        <v>0</v>
      </c>
      <c r="J45" s="110">
        <f t="shared" si="54"/>
        <v>0</v>
      </c>
      <c r="K45" s="110"/>
      <c r="L45" s="110"/>
      <c r="M45" s="110"/>
      <c r="N45" s="110"/>
      <c r="O45" s="110">
        <f t="shared" si="54"/>
        <v>0</v>
      </c>
      <c r="P45" s="111">
        <f t="shared" ref="P45:P47" ca="1" si="55">R45-Q45</f>
        <v>539.01</v>
      </c>
      <c r="Q45" s="112">
        <f t="shared" ca="1" si="38"/>
        <v>0.74</v>
      </c>
      <c r="R45" s="113">
        <f t="shared" si="39"/>
        <v>539.75</v>
      </c>
      <c r="S45" s="114"/>
      <c r="T45" s="93"/>
      <c r="U45" s="93" t="s">
        <v>58</v>
      </c>
      <c r="V45" s="115" t="e">
        <f>'D08 (Mon - Fri)'!#REF!</f>
        <v>#REF!</v>
      </c>
      <c r="W45" s="115" t="e">
        <f>'D08 (Mon - Fri)'!#REF!</f>
        <v>#REF!</v>
      </c>
      <c r="X45" s="116" t="e">
        <f>V45+W45</f>
        <v>#REF!</v>
      </c>
      <c r="Y45" s="117"/>
    </row>
    <row r="46" spans="2:25" s="33" customFormat="1" ht="18" customHeight="1" x14ac:dyDescent="0.25">
      <c r="B46" s="109" t="str">
        <f>B35&amp;"KMS SAT"</f>
        <v>KIDKMS SAT</v>
      </c>
      <c r="C46" s="110">
        <f>C36*C42</f>
        <v>0.1</v>
      </c>
      <c r="D46" s="110">
        <f>D36*D42</f>
        <v>168.98000000000002</v>
      </c>
      <c r="E46" s="110">
        <f>E36*E42</f>
        <v>178.35000000000002</v>
      </c>
      <c r="F46" s="110">
        <f t="shared" ref="F46:O46" si="56">F36*F42</f>
        <v>0.08</v>
      </c>
      <c r="G46" s="110">
        <f t="shared" si="56"/>
        <v>0</v>
      </c>
      <c r="H46" s="110"/>
      <c r="I46" s="110">
        <f t="shared" si="56"/>
        <v>0</v>
      </c>
      <c r="J46" s="110">
        <f t="shared" si="56"/>
        <v>0</v>
      </c>
      <c r="K46" s="110"/>
      <c r="L46" s="110"/>
      <c r="M46" s="110"/>
      <c r="N46" s="110"/>
      <c r="O46" s="110">
        <f t="shared" si="56"/>
        <v>0</v>
      </c>
      <c r="P46" s="111">
        <f t="shared" ca="1" si="55"/>
        <v>347.33000000000004</v>
      </c>
      <c r="Q46" s="112">
        <f t="shared" ca="1" si="38"/>
        <v>0.18</v>
      </c>
      <c r="R46" s="113">
        <f t="shared" si="39"/>
        <v>347.51000000000005</v>
      </c>
      <c r="S46" s="114"/>
      <c r="T46" s="93"/>
      <c r="U46" s="93" t="s">
        <v>60</v>
      </c>
      <c r="V46" s="115" t="e">
        <f>'D08 (Mon - Fri)'!#REF!</f>
        <v>#REF!</v>
      </c>
      <c r="W46" s="115" t="e">
        <f>'D08 (Mon - Fri)'!#REF!</f>
        <v>#REF!</v>
      </c>
      <c r="X46" s="116" t="e">
        <f t="shared" ref="X46:X47" si="57">V46+W46</f>
        <v>#REF!</v>
      </c>
      <c r="Y46" s="118"/>
    </row>
    <row r="47" spans="2:25" s="33" customFormat="1" ht="18" customHeight="1" x14ac:dyDescent="0.25">
      <c r="B47" s="100" t="str">
        <f>B35&amp;"KMS SUN/PH"</f>
        <v>KIDKMS SUN/PH</v>
      </c>
      <c r="C47" s="119">
        <f>C36*C43</f>
        <v>0.1</v>
      </c>
      <c r="D47" s="119">
        <f>D36*D43</f>
        <v>168.98000000000002</v>
      </c>
      <c r="E47" s="119">
        <f>E36*E43</f>
        <v>178.35000000000002</v>
      </c>
      <c r="F47" s="119">
        <f t="shared" ref="F47:O47" si="58">F36*F43</f>
        <v>0.08</v>
      </c>
      <c r="G47" s="119">
        <f t="shared" si="58"/>
        <v>0</v>
      </c>
      <c r="H47" s="119"/>
      <c r="I47" s="119">
        <f t="shared" si="58"/>
        <v>0</v>
      </c>
      <c r="J47" s="119">
        <f t="shared" si="58"/>
        <v>0</v>
      </c>
      <c r="K47" s="119"/>
      <c r="L47" s="119"/>
      <c r="M47" s="119"/>
      <c r="N47" s="119"/>
      <c r="O47" s="119">
        <f t="shared" si="58"/>
        <v>0</v>
      </c>
      <c r="P47" s="120">
        <f t="shared" ca="1" si="55"/>
        <v>347.33000000000004</v>
      </c>
      <c r="Q47" s="121">
        <f t="shared" ca="1" si="38"/>
        <v>0.18</v>
      </c>
      <c r="R47" s="122">
        <f t="shared" si="39"/>
        <v>347.51000000000005</v>
      </c>
      <c r="S47" s="123"/>
      <c r="T47" s="124"/>
      <c r="U47" s="125" t="s">
        <v>62</v>
      </c>
      <c r="V47" s="126" t="e">
        <f>'D08 (Mon - Fri)'!#REF!</f>
        <v>#REF!</v>
      </c>
      <c r="W47" s="126" t="e">
        <f>'D08 (Mon - Fri)'!#REF!</f>
        <v>#REF!</v>
      </c>
      <c r="X47" s="127" t="e">
        <f t="shared" si="57"/>
        <v>#REF!</v>
      </c>
      <c r="Y47" s="128"/>
    </row>
    <row r="49" spans="2:16" s="33" customFormat="1" ht="18" customHeight="1" x14ac:dyDescent="0.25">
      <c r="B49" s="34" t="s">
        <v>1</v>
      </c>
      <c r="C49" s="34" t="s">
        <v>97</v>
      </c>
      <c r="D49" s="34" t="s">
        <v>8</v>
      </c>
      <c r="E49" s="34" t="s">
        <v>96</v>
      </c>
      <c r="F49" s="34" t="s">
        <v>93</v>
      </c>
      <c r="G49" s="34" t="s">
        <v>98</v>
      </c>
      <c r="H49" s="34" t="s">
        <v>103</v>
      </c>
      <c r="I49" s="35"/>
      <c r="J49" s="35"/>
      <c r="K49" s="35"/>
      <c r="L49" s="35"/>
      <c r="M49" s="35"/>
      <c r="N49" s="35"/>
      <c r="O49" s="35"/>
      <c r="P49" s="35"/>
    </row>
    <row r="50" spans="2:16" s="36" customFormat="1" ht="18" customHeight="1" x14ac:dyDescent="0.3">
      <c r="B50" s="38" t="s">
        <v>2</v>
      </c>
      <c r="C50" s="38" t="s">
        <v>64</v>
      </c>
      <c r="D50" s="39" t="s">
        <v>15</v>
      </c>
      <c r="E50" s="39" t="s">
        <v>94</v>
      </c>
      <c r="F50" s="40">
        <v>790</v>
      </c>
      <c r="G50" s="39" t="s">
        <v>70</v>
      </c>
      <c r="H50" s="41" t="str">
        <f>$C$3</f>
        <v>5 to 23 Dec 2025</v>
      </c>
      <c r="I50" s="42"/>
      <c r="J50" s="141" t="s">
        <v>1</v>
      </c>
      <c r="K50" s="141" t="s">
        <v>97</v>
      </c>
      <c r="L50" s="141" t="s">
        <v>103</v>
      </c>
      <c r="M50" s="141" t="s">
        <v>96</v>
      </c>
      <c r="N50" s="141" t="s">
        <v>98</v>
      </c>
      <c r="O50" s="141" t="s">
        <v>93</v>
      </c>
      <c r="P50" s="46" t="s">
        <v>100</v>
      </c>
    </row>
    <row r="51" spans="2:16" s="36" customFormat="1" ht="18" customHeight="1" x14ac:dyDescent="0.3">
      <c r="B51" s="38" t="s">
        <v>2</v>
      </c>
      <c r="C51" s="38" t="s">
        <v>64</v>
      </c>
      <c r="D51" s="39" t="s">
        <v>15</v>
      </c>
      <c r="E51" s="39" t="s">
        <v>94</v>
      </c>
      <c r="F51" s="40">
        <v>791</v>
      </c>
      <c r="G51" s="39" t="s">
        <v>70</v>
      </c>
      <c r="H51" s="41" t="str">
        <f t="shared" ref="H51:H79" si="59">$C$3</f>
        <v>5 to 23 Dec 2025</v>
      </c>
      <c r="I51" s="42"/>
      <c r="J51" s="46" t="s">
        <v>2</v>
      </c>
      <c r="K51" s="46" t="s">
        <v>64</v>
      </c>
      <c r="L51" s="142">
        <v>45136</v>
      </c>
      <c r="M51" s="46" t="s">
        <v>94</v>
      </c>
      <c r="N51" s="46" t="s">
        <v>36</v>
      </c>
      <c r="O51" s="46">
        <v>790</v>
      </c>
      <c r="P51" s="46">
        <v>3</v>
      </c>
    </row>
    <row r="52" spans="2:16" s="36" customFormat="1" ht="18" customHeight="1" x14ac:dyDescent="0.3">
      <c r="B52" s="38" t="s">
        <v>2</v>
      </c>
      <c r="C52" s="38" t="s">
        <v>64</v>
      </c>
      <c r="D52" s="39" t="s">
        <v>15</v>
      </c>
      <c r="E52" s="39" t="s">
        <v>94</v>
      </c>
      <c r="F52" s="40">
        <v>792</v>
      </c>
      <c r="G52" s="39" t="s">
        <v>70</v>
      </c>
      <c r="H52" s="41" t="str">
        <f t="shared" si="59"/>
        <v>5 to 23 Dec 2025</v>
      </c>
      <c r="I52" s="42"/>
      <c r="J52" s="46" t="s">
        <v>2</v>
      </c>
      <c r="K52" s="46" t="s">
        <v>64</v>
      </c>
      <c r="L52" s="142">
        <v>45136</v>
      </c>
      <c r="M52" s="46" t="s">
        <v>94</v>
      </c>
      <c r="N52" s="46" t="s">
        <v>36</v>
      </c>
      <c r="O52" s="46">
        <v>791</v>
      </c>
      <c r="P52" s="46">
        <v>3</v>
      </c>
    </row>
    <row r="53" spans="2:16" s="36" customFormat="1" ht="18" customHeight="1" x14ac:dyDescent="0.3">
      <c r="B53" s="38" t="s">
        <v>2</v>
      </c>
      <c r="C53" s="38" t="s">
        <v>64</v>
      </c>
      <c r="D53" s="39" t="s">
        <v>15</v>
      </c>
      <c r="E53" s="39" t="s">
        <v>94</v>
      </c>
      <c r="F53" s="40">
        <v>790</v>
      </c>
      <c r="G53" s="39" t="s">
        <v>70</v>
      </c>
      <c r="H53" s="41" t="str">
        <f t="shared" si="59"/>
        <v>5 to 23 Dec 2025</v>
      </c>
      <c r="I53" s="42"/>
      <c r="J53" s="46" t="s">
        <v>2</v>
      </c>
      <c r="K53" s="46" t="s">
        <v>64</v>
      </c>
      <c r="L53" s="142">
        <v>45136</v>
      </c>
      <c r="M53" s="46" t="s">
        <v>94</v>
      </c>
      <c r="N53" s="46" t="s">
        <v>36</v>
      </c>
      <c r="O53" s="46">
        <v>792</v>
      </c>
      <c r="P53" s="46">
        <v>2</v>
      </c>
    </row>
    <row r="54" spans="2:16" s="36" customFormat="1" ht="18" customHeight="1" x14ac:dyDescent="0.3">
      <c r="B54" s="38" t="s">
        <v>2</v>
      </c>
      <c r="C54" s="38" t="s">
        <v>64</v>
      </c>
      <c r="D54" s="39" t="s">
        <v>15</v>
      </c>
      <c r="E54" s="39" t="s">
        <v>94</v>
      </c>
      <c r="F54" s="40">
        <v>791</v>
      </c>
      <c r="G54" s="39" t="s">
        <v>70</v>
      </c>
      <c r="H54" s="41" t="str">
        <f t="shared" si="59"/>
        <v>5 to 23 Dec 2025</v>
      </c>
      <c r="I54" s="42"/>
      <c r="J54" s="46" t="s">
        <v>2</v>
      </c>
      <c r="K54" s="46" t="s">
        <v>64</v>
      </c>
      <c r="L54" s="142">
        <v>45136</v>
      </c>
      <c r="M54" s="46" t="s">
        <v>94</v>
      </c>
      <c r="N54" s="46" t="s">
        <v>70</v>
      </c>
      <c r="O54" s="46">
        <v>790</v>
      </c>
      <c r="P54" s="46">
        <v>3</v>
      </c>
    </row>
    <row r="55" spans="2:16" s="36" customFormat="1" ht="18" customHeight="1" x14ac:dyDescent="0.3">
      <c r="B55" s="38" t="s">
        <v>2</v>
      </c>
      <c r="C55" s="38" t="s">
        <v>64</v>
      </c>
      <c r="D55" s="39" t="s">
        <v>15</v>
      </c>
      <c r="E55" s="39" t="s">
        <v>94</v>
      </c>
      <c r="F55" s="40">
        <v>792</v>
      </c>
      <c r="G55" s="39" t="s">
        <v>70</v>
      </c>
      <c r="H55" s="41" t="str">
        <f t="shared" si="59"/>
        <v>5 to 23 Dec 2025</v>
      </c>
      <c r="I55" s="42"/>
      <c r="J55" s="46" t="s">
        <v>2</v>
      </c>
      <c r="K55" s="46" t="s">
        <v>64</v>
      </c>
      <c r="L55" s="142">
        <v>45136</v>
      </c>
      <c r="M55" s="46" t="s">
        <v>94</v>
      </c>
      <c r="N55" s="46" t="s">
        <v>70</v>
      </c>
      <c r="O55" s="46">
        <v>791</v>
      </c>
      <c r="P55" s="46">
        <v>3</v>
      </c>
    </row>
    <row r="56" spans="2:16" s="36" customFormat="1" ht="18" customHeight="1" x14ac:dyDescent="0.3">
      <c r="B56" s="38" t="s">
        <v>2</v>
      </c>
      <c r="C56" s="38" t="s">
        <v>64</v>
      </c>
      <c r="D56" s="39" t="s">
        <v>15</v>
      </c>
      <c r="E56" s="39" t="s">
        <v>94</v>
      </c>
      <c r="F56" s="40">
        <v>790</v>
      </c>
      <c r="G56" s="39" t="s">
        <v>70</v>
      </c>
      <c r="H56" s="41" t="str">
        <f t="shared" si="59"/>
        <v>5 to 23 Dec 2025</v>
      </c>
      <c r="I56" s="42"/>
      <c r="J56" s="46" t="s">
        <v>2</v>
      </c>
      <c r="K56" s="46" t="s">
        <v>64</v>
      </c>
      <c r="L56" s="142">
        <v>45136</v>
      </c>
      <c r="M56" s="46" t="s">
        <v>94</v>
      </c>
      <c r="N56" s="46" t="s">
        <v>70</v>
      </c>
      <c r="O56" s="46">
        <v>792</v>
      </c>
      <c r="P56" s="46">
        <v>3</v>
      </c>
    </row>
    <row r="57" spans="2:16" s="36" customFormat="1" ht="18" customHeight="1" x14ac:dyDescent="0.3">
      <c r="B57" s="38" t="s">
        <v>2</v>
      </c>
      <c r="C57" s="38" t="s">
        <v>64</v>
      </c>
      <c r="D57" s="39" t="s">
        <v>15</v>
      </c>
      <c r="E57" s="39" t="s">
        <v>94</v>
      </c>
      <c r="F57" s="40">
        <v>791</v>
      </c>
      <c r="G57" s="39" t="s">
        <v>70</v>
      </c>
      <c r="H57" s="41" t="str">
        <f t="shared" si="59"/>
        <v>5 to 23 Dec 2025</v>
      </c>
      <c r="I57" s="42"/>
      <c r="J57" s="46" t="s">
        <v>2</v>
      </c>
      <c r="K57" s="46" t="s">
        <v>64</v>
      </c>
      <c r="L57" s="142">
        <v>45136</v>
      </c>
      <c r="M57" s="46" t="s">
        <v>95</v>
      </c>
      <c r="N57" s="46" t="s">
        <v>36</v>
      </c>
      <c r="O57" s="46">
        <v>790</v>
      </c>
      <c r="P57" s="46">
        <v>2</v>
      </c>
    </row>
    <row r="58" spans="2:16" s="36" customFormat="1" ht="18" customHeight="1" x14ac:dyDescent="0.3">
      <c r="B58" s="38" t="s">
        <v>2</v>
      </c>
      <c r="C58" s="38" t="s">
        <v>64</v>
      </c>
      <c r="D58" s="39" t="s">
        <v>15</v>
      </c>
      <c r="E58" s="39" t="s">
        <v>94</v>
      </c>
      <c r="F58" s="40">
        <v>792</v>
      </c>
      <c r="G58" s="39" t="s">
        <v>70</v>
      </c>
      <c r="H58" s="41" t="str">
        <f t="shared" si="59"/>
        <v>5 to 23 Dec 2025</v>
      </c>
      <c r="I58" s="42"/>
      <c r="J58" s="46" t="s">
        <v>2</v>
      </c>
      <c r="K58" s="46" t="s">
        <v>64</v>
      </c>
      <c r="L58" s="142">
        <v>45136</v>
      </c>
      <c r="M58" s="46" t="s">
        <v>95</v>
      </c>
      <c r="N58" s="46" t="s">
        <v>36</v>
      </c>
      <c r="O58" s="46">
        <v>791</v>
      </c>
      <c r="P58" s="46">
        <v>3</v>
      </c>
    </row>
    <row r="59" spans="2:16" s="36" customFormat="1" ht="18" customHeight="1" x14ac:dyDescent="0.3">
      <c r="B59" s="38" t="s">
        <v>2</v>
      </c>
      <c r="C59" s="38" t="s">
        <v>64</v>
      </c>
      <c r="D59" s="39" t="s">
        <v>15</v>
      </c>
      <c r="E59" s="39" t="s">
        <v>95</v>
      </c>
      <c r="F59" s="40">
        <v>790</v>
      </c>
      <c r="G59" s="39" t="s">
        <v>70</v>
      </c>
      <c r="H59" s="41" t="str">
        <f t="shared" si="59"/>
        <v>5 to 23 Dec 2025</v>
      </c>
      <c r="I59" s="42"/>
      <c r="J59" s="46" t="s">
        <v>2</v>
      </c>
      <c r="K59" s="46" t="s">
        <v>64</v>
      </c>
      <c r="L59" s="142">
        <v>45136</v>
      </c>
      <c r="M59" s="46" t="s">
        <v>95</v>
      </c>
      <c r="N59" s="46" t="s">
        <v>36</v>
      </c>
      <c r="O59" s="46">
        <v>792</v>
      </c>
      <c r="P59" s="46">
        <v>2</v>
      </c>
    </row>
    <row r="60" spans="2:16" s="36" customFormat="1" ht="18" customHeight="1" x14ac:dyDescent="0.3">
      <c r="B60" s="38" t="s">
        <v>2</v>
      </c>
      <c r="C60" s="38" t="s">
        <v>64</v>
      </c>
      <c r="D60" s="39" t="s">
        <v>15</v>
      </c>
      <c r="E60" s="39" t="s">
        <v>95</v>
      </c>
      <c r="F60" s="40">
        <v>792</v>
      </c>
      <c r="G60" s="39" t="s">
        <v>70</v>
      </c>
      <c r="H60" s="41" t="str">
        <f t="shared" si="59"/>
        <v>5 to 23 Dec 2025</v>
      </c>
      <c r="I60" s="42"/>
      <c r="J60" s="46" t="s">
        <v>2</v>
      </c>
      <c r="K60" s="46" t="s">
        <v>64</v>
      </c>
      <c r="L60" s="142">
        <v>45136</v>
      </c>
      <c r="M60" s="46" t="s">
        <v>95</v>
      </c>
      <c r="N60" s="46" t="s">
        <v>70</v>
      </c>
      <c r="O60" s="46">
        <v>790</v>
      </c>
      <c r="P60" s="46">
        <v>2</v>
      </c>
    </row>
    <row r="61" spans="2:16" s="36" customFormat="1" ht="18" customHeight="1" x14ac:dyDescent="0.3">
      <c r="B61" s="38" t="s">
        <v>2</v>
      </c>
      <c r="C61" s="38" t="s">
        <v>64</v>
      </c>
      <c r="D61" s="39" t="s">
        <v>15</v>
      </c>
      <c r="E61" s="39" t="s">
        <v>95</v>
      </c>
      <c r="F61" s="40">
        <v>791</v>
      </c>
      <c r="G61" s="39" t="s">
        <v>70</v>
      </c>
      <c r="H61" s="41" t="str">
        <f t="shared" si="59"/>
        <v>5 to 23 Dec 2025</v>
      </c>
      <c r="I61" s="42"/>
      <c r="J61" s="46" t="s">
        <v>2</v>
      </c>
      <c r="K61" s="46" t="s">
        <v>64</v>
      </c>
      <c r="L61" s="142">
        <v>45136</v>
      </c>
      <c r="M61" s="46" t="s">
        <v>95</v>
      </c>
      <c r="N61" s="46" t="s">
        <v>70</v>
      </c>
      <c r="O61" s="46">
        <v>791</v>
      </c>
      <c r="P61" s="46">
        <v>2</v>
      </c>
    </row>
    <row r="62" spans="2:16" s="36" customFormat="1" ht="18" customHeight="1" x14ac:dyDescent="0.3">
      <c r="B62" s="38" t="s">
        <v>2</v>
      </c>
      <c r="C62" s="38" t="s">
        <v>64</v>
      </c>
      <c r="D62" s="39" t="s">
        <v>15</v>
      </c>
      <c r="E62" s="39" t="s">
        <v>95</v>
      </c>
      <c r="F62" s="40">
        <v>790</v>
      </c>
      <c r="G62" s="39" t="s">
        <v>70</v>
      </c>
      <c r="H62" s="41" t="str">
        <f t="shared" si="59"/>
        <v>5 to 23 Dec 2025</v>
      </c>
      <c r="I62" s="42"/>
      <c r="J62" s="46" t="s">
        <v>2</v>
      </c>
      <c r="K62" s="46" t="s">
        <v>64</v>
      </c>
      <c r="L62" s="142">
        <v>45136</v>
      </c>
      <c r="M62" s="46" t="s">
        <v>95</v>
      </c>
      <c r="N62" s="46" t="s">
        <v>70</v>
      </c>
      <c r="O62" s="46">
        <v>792</v>
      </c>
      <c r="P62" s="46">
        <v>2</v>
      </c>
    </row>
    <row r="63" spans="2:16" s="36" customFormat="1" ht="18" customHeight="1" x14ac:dyDescent="0.3">
      <c r="B63" s="38" t="s">
        <v>2</v>
      </c>
      <c r="C63" s="38" t="s">
        <v>64</v>
      </c>
      <c r="D63" s="39" t="s">
        <v>15</v>
      </c>
      <c r="E63" s="39" t="s">
        <v>95</v>
      </c>
      <c r="F63" s="40">
        <v>792</v>
      </c>
      <c r="G63" s="39" t="s">
        <v>70</v>
      </c>
      <c r="H63" s="41" t="str">
        <f t="shared" si="59"/>
        <v>5 to 23 Dec 2025</v>
      </c>
      <c r="I63" s="42"/>
      <c r="J63" s="46" t="s">
        <v>99</v>
      </c>
      <c r="K63" s="46"/>
      <c r="L63" s="46"/>
      <c r="M63" s="46"/>
      <c r="N63" s="46"/>
      <c r="O63" s="46"/>
      <c r="P63" s="46">
        <v>30</v>
      </c>
    </row>
    <row r="64" spans="2:16" s="36" customFormat="1" ht="18" customHeight="1" x14ac:dyDescent="0.25">
      <c r="B64" s="38" t="s">
        <v>2</v>
      </c>
      <c r="C64" s="38" t="s">
        <v>64</v>
      </c>
      <c r="D64" s="39" t="s">
        <v>15</v>
      </c>
      <c r="E64" s="39" t="s">
        <v>95</v>
      </c>
      <c r="F64" s="40">
        <v>791</v>
      </c>
      <c r="G64" s="39" t="s">
        <v>70</v>
      </c>
      <c r="H64" s="41" t="str">
        <f t="shared" si="59"/>
        <v>5 to 23 Dec 2025</v>
      </c>
      <c r="I64" s="42"/>
      <c r="J64" s="44"/>
      <c r="K64" s="44"/>
      <c r="L64" s="45"/>
      <c r="M64" s="44"/>
      <c r="N64" s="42"/>
      <c r="O64" s="42"/>
      <c r="P64" s="42"/>
    </row>
    <row r="65" spans="2:8" s="36" customFormat="1" ht="18" customHeight="1" x14ac:dyDescent="0.25">
      <c r="B65" s="38" t="s">
        <v>2</v>
      </c>
      <c r="C65" s="38" t="s">
        <v>64</v>
      </c>
      <c r="D65" s="39" t="s">
        <v>49</v>
      </c>
      <c r="E65" s="39" t="s">
        <v>94</v>
      </c>
      <c r="F65" s="40">
        <v>790</v>
      </c>
      <c r="G65" s="39" t="s">
        <v>36</v>
      </c>
      <c r="H65" s="41" t="str">
        <f t="shared" si="59"/>
        <v>5 to 23 Dec 2025</v>
      </c>
    </row>
    <row r="66" spans="2:8" s="36" customFormat="1" ht="18" customHeight="1" x14ac:dyDescent="0.25">
      <c r="B66" s="38" t="s">
        <v>2</v>
      </c>
      <c r="C66" s="38" t="s">
        <v>64</v>
      </c>
      <c r="D66" s="39" t="s">
        <v>49</v>
      </c>
      <c r="E66" s="39" t="s">
        <v>94</v>
      </c>
      <c r="F66" s="40">
        <v>791</v>
      </c>
      <c r="G66" s="39" t="s">
        <v>36</v>
      </c>
      <c r="H66" s="41" t="str">
        <f t="shared" si="59"/>
        <v>5 to 23 Dec 2025</v>
      </c>
    </row>
    <row r="67" spans="2:8" s="36" customFormat="1" ht="18" customHeight="1" x14ac:dyDescent="0.25">
      <c r="B67" s="38" t="s">
        <v>2</v>
      </c>
      <c r="C67" s="38" t="s">
        <v>64</v>
      </c>
      <c r="D67" s="39" t="s">
        <v>49</v>
      </c>
      <c r="E67" s="39" t="s">
        <v>94</v>
      </c>
      <c r="F67" s="40">
        <v>792</v>
      </c>
      <c r="G67" s="39" t="s">
        <v>36</v>
      </c>
      <c r="H67" s="41" t="str">
        <f t="shared" si="59"/>
        <v>5 to 23 Dec 2025</v>
      </c>
    </row>
    <row r="68" spans="2:8" s="36" customFormat="1" ht="18" customHeight="1" x14ac:dyDescent="0.25">
      <c r="B68" s="38" t="s">
        <v>2</v>
      </c>
      <c r="C68" s="38" t="s">
        <v>64</v>
      </c>
      <c r="D68" s="39" t="s">
        <v>49</v>
      </c>
      <c r="E68" s="39" t="s">
        <v>94</v>
      </c>
      <c r="F68" s="40">
        <v>790</v>
      </c>
      <c r="G68" s="39" t="s">
        <v>36</v>
      </c>
      <c r="H68" s="41" t="str">
        <f t="shared" si="59"/>
        <v>5 to 23 Dec 2025</v>
      </c>
    </row>
    <row r="69" spans="2:8" s="36" customFormat="1" ht="18" customHeight="1" x14ac:dyDescent="0.25">
      <c r="B69" s="38" t="s">
        <v>2</v>
      </c>
      <c r="C69" s="38" t="s">
        <v>64</v>
      </c>
      <c r="D69" s="39" t="s">
        <v>49</v>
      </c>
      <c r="E69" s="39" t="s">
        <v>94</v>
      </c>
      <c r="F69" s="40">
        <v>791</v>
      </c>
      <c r="G69" s="39" t="s">
        <v>36</v>
      </c>
      <c r="H69" s="41" t="str">
        <f t="shared" si="59"/>
        <v>5 to 23 Dec 2025</v>
      </c>
    </row>
    <row r="70" spans="2:8" s="36" customFormat="1" ht="18" customHeight="1" x14ac:dyDescent="0.25">
      <c r="B70" s="38" t="s">
        <v>2</v>
      </c>
      <c r="C70" s="38" t="s">
        <v>64</v>
      </c>
      <c r="D70" s="39" t="s">
        <v>49</v>
      </c>
      <c r="E70" s="39" t="s">
        <v>94</v>
      </c>
      <c r="F70" s="40">
        <v>792</v>
      </c>
      <c r="G70" s="39" t="s">
        <v>36</v>
      </c>
      <c r="H70" s="41" t="str">
        <f t="shared" si="59"/>
        <v>5 to 23 Dec 2025</v>
      </c>
    </row>
    <row r="71" spans="2:8" s="36" customFormat="1" ht="18" customHeight="1" x14ac:dyDescent="0.25">
      <c r="B71" s="38" t="s">
        <v>2</v>
      </c>
      <c r="C71" s="38" t="s">
        <v>64</v>
      </c>
      <c r="D71" s="39" t="s">
        <v>49</v>
      </c>
      <c r="E71" s="39" t="s">
        <v>94</v>
      </c>
      <c r="F71" s="40">
        <v>790</v>
      </c>
      <c r="G71" s="39" t="s">
        <v>36</v>
      </c>
      <c r="H71" s="41" t="str">
        <f t="shared" si="59"/>
        <v>5 to 23 Dec 2025</v>
      </c>
    </row>
    <row r="72" spans="2:8" s="36" customFormat="1" ht="18" customHeight="1" x14ac:dyDescent="0.25">
      <c r="B72" s="38" t="s">
        <v>2</v>
      </c>
      <c r="C72" s="38" t="s">
        <v>64</v>
      </c>
      <c r="D72" s="39" t="s">
        <v>49</v>
      </c>
      <c r="E72" s="39" t="s">
        <v>94</v>
      </c>
      <c r="F72" s="40">
        <v>791</v>
      </c>
      <c r="G72" s="39" t="s">
        <v>36</v>
      </c>
      <c r="H72" s="41" t="str">
        <f t="shared" si="59"/>
        <v>5 to 23 Dec 2025</v>
      </c>
    </row>
    <row r="73" spans="2:8" s="36" customFormat="1" ht="18" customHeight="1" x14ac:dyDescent="0.25">
      <c r="B73" s="38" t="s">
        <v>2</v>
      </c>
      <c r="C73" s="38" t="s">
        <v>64</v>
      </c>
      <c r="D73" s="39" t="s">
        <v>49</v>
      </c>
      <c r="E73" s="39" t="s">
        <v>95</v>
      </c>
      <c r="F73" s="40">
        <v>791</v>
      </c>
      <c r="G73" s="39" t="s">
        <v>36</v>
      </c>
      <c r="H73" s="41" t="str">
        <f t="shared" si="59"/>
        <v>5 to 23 Dec 2025</v>
      </c>
    </row>
    <row r="74" spans="2:8" s="36" customFormat="1" ht="18" customHeight="1" x14ac:dyDescent="0.25">
      <c r="B74" s="38" t="s">
        <v>2</v>
      </c>
      <c r="C74" s="38" t="s">
        <v>64</v>
      </c>
      <c r="D74" s="39" t="s">
        <v>49</v>
      </c>
      <c r="E74" s="39" t="s">
        <v>95</v>
      </c>
      <c r="F74" s="40">
        <v>790</v>
      </c>
      <c r="G74" s="39" t="s">
        <v>36</v>
      </c>
      <c r="H74" s="41" t="str">
        <f t="shared" si="59"/>
        <v>5 to 23 Dec 2025</v>
      </c>
    </row>
    <row r="75" spans="2:8" s="36" customFormat="1" ht="18" customHeight="1" x14ac:dyDescent="0.25">
      <c r="B75" s="38" t="s">
        <v>2</v>
      </c>
      <c r="C75" s="38" t="s">
        <v>64</v>
      </c>
      <c r="D75" s="39" t="s">
        <v>49</v>
      </c>
      <c r="E75" s="39" t="s">
        <v>95</v>
      </c>
      <c r="F75" s="40">
        <v>792</v>
      </c>
      <c r="G75" s="39" t="s">
        <v>36</v>
      </c>
      <c r="H75" s="41" t="str">
        <f t="shared" si="59"/>
        <v>5 to 23 Dec 2025</v>
      </c>
    </row>
    <row r="76" spans="2:8" s="36" customFormat="1" ht="18" customHeight="1" x14ac:dyDescent="0.25">
      <c r="B76" s="38" t="s">
        <v>2</v>
      </c>
      <c r="C76" s="38" t="s">
        <v>64</v>
      </c>
      <c r="D76" s="39" t="s">
        <v>49</v>
      </c>
      <c r="E76" s="39" t="s">
        <v>95</v>
      </c>
      <c r="F76" s="40">
        <v>791</v>
      </c>
      <c r="G76" s="39" t="s">
        <v>36</v>
      </c>
      <c r="H76" s="41" t="str">
        <f t="shared" si="59"/>
        <v>5 to 23 Dec 2025</v>
      </c>
    </row>
    <row r="77" spans="2:8" s="36" customFormat="1" ht="18" customHeight="1" x14ac:dyDescent="0.25">
      <c r="B77" s="38" t="s">
        <v>2</v>
      </c>
      <c r="C77" s="38" t="s">
        <v>64</v>
      </c>
      <c r="D77" s="39" t="s">
        <v>49</v>
      </c>
      <c r="E77" s="39" t="s">
        <v>95</v>
      </c>
      <c r="F77" s="40">
        <v>790</v>
      </c>
      <c r="G77" s="39" t="s">
        <v>36</v>
      </c>
      <c r="H77" s="41" t="str">
        <f t="shared" si="59"/>
        <v>5 to 23 Dec 2025</v>
      </c>
    </row>
    <row r="78" spans="2:8" s="36" customFormat="1" ht="18" customHeight="1" x14ac:dyDescent="0.25">
      <c r="B78" s="38" t="s">
        <v>2</v>
      </c>
      <c r="C78" s="38" t="s">
        <v>64</v>
      </c>
      <c r="D78" s="39" t="s">
        <v>49</v>
      </c>
      <c r="E78" s="39" t="s">
        <v>95</v>
      </c>
      <c r="F78" s="40">
        <v>792</v>
      </c>
      <c r="G78" s="39" t="s">
        <v>36</v>
      </c>
      <c r="H78" s="41" t="str">
        <f t="shared" si="59"/>
        <v>5 to 23 Dec 2025</v>
      </c>
    </row>
    <row r="79" spans="2:8" s="36" customFormat="1" ht="18" customHeight="1" x14ac:dyDescent="0.25">
      <c r="B79" s="38" t="s">
        <v>2</v>
      </c>
      <c r="C79" s="38" t="s">
        <v>64</v>
      </c>
      <c r="D79" s="39" t="s">
        <v>49</v>
      </c>
      <c r="E79" s="39" t="s">
        <v>95</v>
      </c>
      <c r="F79" s="40">
        <v>791</v>
      </c>
      <c r="G79" s="39" t="s">
        <v>36</v>
      </c>
      <c r="H79" s="41" t="str">
        <f t="shared" si="59"/>
        <v>5 to 23 Dec 2025</v>
      </c>
    </row>
    <row r="96" spans="27:34" ht="18" customHeight="1" x14ac:dyDescent="0.25">
      <c r="AA96" s="43" t="s">
        <v>41</v>
      </c>
      <c r="AB96" s="43"/>
      <c r="AC96" s="36"/>
      <c r="AD96" s="36"/>
      <c r="AE96" s="36"/>
      <c r="AF96" s="36"/>
      <c r="AG96" s="36"/>
      <c r="AH96" s="36"/>
    </row>
    <row r="97" spans="27:34" ht="18" customHeight="1" x14ac:dyDescent="0.25">
      <c r="AA97" s="43" t="s">
        <v>42</v>
      </c>
      <c r="AB97" s="43" t="s">
        <v>43</v>
      </c>
      <c r="AC97" s="36" t="s">
        <v>44</v>
      </c>
      <c r="AD97" s="36" t="s">
        <v>45</v>
      </c>
      <c r="AE97" s="36" t="s">
        <v>46</v>
      </c>
      <c r="AF97" s="36" t="s">
        <v>47</v>
      </c>
      <c r="AG97" s="36" t="s">
        <v>9</v>
      </c>
      <c r="AH97" s="36" t="s">
        <v>48</v>
      </c>
    </row>
    <row r="98" spans="27:34" ht="18" customHeight="1" x14ac:dyDescent="0.25">
      <c r="AA98" s="43" t="s">
        <v>64</v>
      </c>
      <c r="AB98" s="43" t="s">
        <v>15</v>
      </c>
      <c r="AC98" s="36" t="str">
        <f>AA98&amp;AB98</f>
        <v>D08F</v>
      </c>
      <c r="AD98" s="36" t="s">
        <v>70</v>
      </c>
      <c r="AE98" s="36" t="s">
        <v>36</v>
      </c>
      <c r="AF98" s="36">
        <f>AH98*1000</f>
        <v>12070</v>
      </c>
      <c r="AG98" s="36">
        <f>ROUND((AF98/1000),2)</f>
        <v>12.07</v>
      </c>
      <c r="AH98" s="36">
        <v>12.07</v>
      </c>
    </row>
    <row r="99" spans="27:34" ht="18" customHeight="1" x14ac:dyDescent="0.25">
      <c r="AA99" s="43"/>
      <c r="AB99" s="43" t="s">
        <v>15</v>
      </c>
      <c r="AC99" s="36" t="str">
        <f t="shared" ref="AC99" si="60">AA99&amp;AB99</f>
        <v>F</v>
      </c>
      <c r="AD99" s="36"/>
      <c r="AE99" s="36"/>
      <c r="AF99" s="36">
        <f>AH99*1000</f>
        <v>0</v>
      </c>
      <c r="AG99" s="36">
        <f t="shared" ref="AG99" si="61">ROUND((AF99/1000),2)</f>
        <v>0</v>
      </c>
      <c r="AH99" s="36"/>
    </row>
    <row r="100" spans="27:34" ht="18" customHeight="1" x14ac:dyDescent="0.25">
      <c r="AA100" s="43"/>
      <c r="AB100" s="43" t="s">
        <v>15</v>
      </c>
      <c r="AC100" s="36" t="str">
        <f>AA100&amp;AB100</f>
        <v>F</v>
      </c>
      <c r="AD100" s="36"/>
      <c r="AE100" s="36"/>
      <c r="AF100" s="36">
        <f>AH100*1000</f>
        <v>0</v>
      </c>
      <c r="AG100" s="36">
        <f>ROUND((AF100/1000),2)</f>
        <v>0</v>
      </c>
      <c r="AH100" s="36"/>
    </row>
    <row r="101" spans="27:34" ht="18" customHeight="1" x14ac:dyDescent="0.25">
      <c r="AA101" s="43"/>
      <c r="AB101" s="43" t="s">
        <v>15</v>
      </c>
      <c r="AC101" s="36" t="str">
        <f>AA101&amp;AB101</f>
        <v>F</v>
      </c>
      <c r="AD101" s="36"/>
      <c r="AE101" s="36"/>
      <c r="AF101" s="36">
        <f>AH101*1000</f>
        <v>0</v>
      </c>
      <c r="AG101" s="36">
        <f>ROUND((AF101/1000),2)</f>
        <v>0</v>
      </c>
      <c r="AH101" s="36"/>
    </row>
    <row r="102" spans="27:34" ht="18" customHeight="1" x14ac:dyDescent="0.25">
      <c r="AA102" s="43"/>
      <c r="AB102" s="43" t="s">
        <v>15</v>
      </c>
      <c r="AC102" s="36" t="str">
        <f t="shared" ref="AC102" si="62">AA102&amp;AB102</f>
        <v>F</v>
      </c>
      <c r="AD102" s="36"/>
      <c r="AE102" s="36"/>
      <c r="AF102" s="36">
        <f t="shared" ref="AF102:AF111" si="63">AH102*1000</f>
        <v>0</v>
      </c>
      <c r="AG102" s="36">
        <f t="shared" ref="AG102" si="64">ROUND((AF102/1000),2)</f>
        <v>0</v>
      </c>
      <c r="AH102" s="36"/>
    </row>
    <row r="103" spans="27:34" ht="18" customHeight="1" x14ac:dyDescent="0.25">
      <c r="AA103" s="43"/>
      <c r="AB103" s="43" t="s">
        <v>15</v>
      </c>
      <c r="AC103" s="36" t="str">
        <f>AA103&amp;AB103</f>
        <v>F</v>
      </c>
      <c r="AD103" s="36"/>
      <c r="AE103" s="36"/>
      <c r="AF103" s="36">
        <f>AH103*1000</f>
        <v>0</v>
      </c>
      <c r="AG103" s="36">
        <f>ROUND((AF103/1000),2)</f>
        <v>0</v>
      </c>
      <c r="AH103" s="36"/>
    </row>
    <row r="104" spans="27:34" ht="18" customHeight="1" x14ac:dyDescent="0.25">
      <c r="AA104" s="43"/>
      <c r="AB104" s="43" t="s">
        <v>15</v>
      </c>
      <c r="AC104" s="36" t="str">
        <f>AA104&amp;AB104</f>
        <v>F</v>
      </c>
      <c r="AD104" s="36"/>
      <c r="AE104" s="36"/>
      <c r="AF104" s="36">
        <f>AH104*1000</f>
        <v>0</v>
      </c>
      <c r="AG104" s="36">
        <f>ROUND((AF104/1000),2)</f>
        <v>0</v>
      </c>
      <c r="AH104" s="36"/>
    </row>
    <row r="105" spans="27:34" ht="18" customHeight="1" x14ac:dyDescent="0.25">
      <c r="AA105" s="43" t="s">
        <v>64</v>
      </c>
      <c r="AB105" s="43" t="s">
        <v>49</v>
      </c>
      <c r="AC105" s="36" t="str">
        <f>AA105&amp;AB105</f>
        <v>D08R</v>
      </c>
      <c r="AD105" s="36" t="s">
        <v>36</v>
      </c>
      <c r="AE105" s="36" t="s">
        <v>70</v>
      </c>
      <c r="AF105" s="36">
        <f>AH105*1000</f>
        <v>11890</v>
      </c>
      <c r="AG105" s="36">
        <f>ROUND((AF105/1000),2)</f>
        <v>11.89</v>
      </c>
      <c r="AH105" s="36">
        <v>11.89</v>
      </c>
    </row>
    <row r="106" spans="27:34" ht="18" customHeight="1" x14ac:dyDescent="0.25">
      <c r="AA106" s="43"/>
      <c r="AB106" s="43" t="s">
        <v>49</v>
      </c>
      <c r="AC106" s="36" t="str">
        <f>AA106&amp;AB106</f>
        <v>R</v>
      </c>
      <c r="AD106" s="36"/>
      <c r="AE106" s="36"/>
      <c r="AF106" s="36">
        <f>AH106*1000</f>
        <v>0</v>
      </c>
      <c r="AG106" s="36">
        <f>ROUND((AF106/1000),2)</f>
        <v>0</v>
      </c>
      <c r="AH106" s="36"/>
    </row>
    <row r="107" spans="27:34" ht="18" customHeight="1" x14ac:dyDescent="0.25">
      <c r="AA107" s="43"/>
      <c r="AB107" s="43" t="s">
        <v>49</v>
      </c>
      <c r="AC107" s="36" t="str">
        <f t="shared" ref="AC107:AC112" si="65">AA107&amp;AB107</f>
        <v>R</v>
      </c>
      <c r="AD107" s="36"/>
      <c r="AE107" s="36"/>
      <c r="AF107" s="36">
        <f t="shared" si="63"/>
        <v>0</v>
      </c>
      <c r="AG107" s="36">
        <f t="shared" ref="AG107:AG111" si="66">ROUND((AF107/1000),2)</f>
        <v>0</v>
      </c>
      <c r="AH107" s="36"/>
    </row>
    <row r="108" spans="27:34" ht="18" customHeight="1" x14ac:dyDescent="0.25">
      <c r="AA108" s="43"/>
      <c r="AB108" s="43" t="s">
        <v>49</v>
      </c>
      <c r="AC108" s="36" t="str">
        <f>AA108&amp;AB108</f>
        <v>R</v>
      </c>
      <c r="AD108" s="36"/>
      <c r="AE108" s="36"/>
      <c r="AF108" s="36">
        <f>AH108*1000</f>
        <v>0</v>
      </c>
      <c r="AG108" s="36">
        <f>ROUND((AF108/1000),2)</f>
        <v>0</v>
      </c>
      <c r="AH108" s="36"/>
    </row>
    <row r="109" spans="27:34" ht="18" customHeight="1" x14ac:dyDescent="0.25">
      <c r="AA109" s="43"/>
      <c r="AB109" s="43" t="s">
        <v>49</v>
      </c>
      <c r="AC109" s="36" t="str">
        <f t="shared" si="65"/>
        <v>R</v>
      </c>
      <c r="AD109" s="36"/>
      <c r="AE109" s="36"/>
      <c r="AF109" s="36">
        <f t="shared" si="63"/>
        <v>0</v>
      </c>
      <c r="AG109" s="36">
        <f t="shared" si="66"/>
        <v>0</v>
      </c>
      <c r="AH109" s="36"/>
    </row>
    <row r="110" spans="27:34" ht="18" customHeight="1" x14ac:dyDescent="0.25">
      <c r="AA110" s="43"/>
      <c r="AB110" s="43" t="s">
        <v>49</v>
      </c>
      <c r="AC110" s="36" t="str">
        <f>AA110&amp;AB110</f>
        <v>R</v>
      </c>
      <c r="AD110" s="36"/>
      <c r="AE110" s="36"/>
      <c r="AF110" s="36">
        <f>AH110*1000</f>
        <v>0</v>
      </c>
      <c r="AG110" s="36">
        <f>ROUND((AF110/1000),2)</f>
        <v>0</v>
      </c>
      <c r="AH110" s="36"/>
    </row>
    <row r="111" spans="27:34" ht="18" customHeight="1" x14ac:dyDescent="0.25">
      <c r="AA111" s="43"/>
      <c r="AB111" s="43" t="s">
        <v>49</v>
      </c>
      <c r="AC111" s="36" t="str">
        <f t="shared" si="65"/>
        <v>R</v>
      </c>
      <c r="AD111" s="36"/>
      <c r="AE111" s="36"/>
      <c r="AF111" s="36">
        <f t="shared" si="63"/>
        <v>0</v>
      </c>
      <c r="AG111" s="36">
        <f t="shared" si="66"/>
        <v>0</v>
      </c>
      <c r="AH111" s="36"/>
    </row>
    <row r="112" spans="27:34" ht="18" customHeight="1" x14ac:dyDescent="0.25">
      <c r="AA112" s="43"/>
      <c r="AB112" s="43" t="s">
        <v>49</v>
      </c>
      <c r="AC112" s="36" t="str">
        <f t="shared" si="65"/>
        <v>R</v>
      </c>
      <c r="AD112" s="36"/>
      <c r="AE112" s="36"/>
      <c r="AF112" s="36">
        <f t="shared" ref="AF112" si="67">AH112*1000</f>
        <v>0</v>
      </c>
      <c r="AG112" s="36">
        <f t="shared" ref="AG112" si="68">ROUND((AF112/1000),2)</f>
        <v>0</v>
      </c>
      <c r="AH112" s="36"/>
    </row>
    <row r="116" spans="27:37" ht="18" customHeight="1" x14ac:dyDescent="0.25">
      <c r="AA116" s="43" t="s">
        <v>66</v>
      </c>
      <c r="AB116" s="43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spans="27:37" ht="18" customHeight="1" x14ac:dyDescent="0.25">
      <c r="AA117" s="43"/>
      <c r="AB117" s="43"/>
      <c r="AC117" s="36" t="s">
        <v>68</v>
      </c>
      <c r="AD117" s="36" t="s">
        <v>69</v>
      </c>
      <c r="AE117" s="36" t="s">
        <v>78</v>
      </c>
      <c r="AF117" s="36"/>
      <c r="AG117" s="36"/>
      <c r="AH117" s="36"/>
      <c r="AI117" s="36" t="s">
        <v>68</v>
      </c>
      <c r="AJ117" s="36" t="s">
        <v>69</v>
      </c>
      <c r="AK117" s="36" t="s">
        <v>78</v>
      </c>
    </row>
    <row r="118" spans="27:37" ht="18" customHeight="1" x14ac:dyDescent="0.25">
      <c r="AA118" s="43" t="s">
        <v>10</v>
      </c>
      <c r="AB118" s="43" t="s">
        <v>11</v>
      </c>
      <c r="AC118" s="36">
        <v>8</v>
      </c>
      <c r="AD118" s="36">
        <v>0</v>
      </c>
      <c r="AE118" s="36" t="s">
        <v>12</v>
      </c>
      <c r="AF118" s="36"/>
      <c r="AG118" s="36" t="s">
        <v>38</v>
      </c>
      <c r="AH118" s="36"/>
      <c r="AI118" s="36"/>
      <c r="AJ118" s="36"/>
      <c r="AK118" s="36"/>
    </row>
    <row r="119" spans="27:37" ht="18" customHeight="1" x14ac:dyDescent="0.25">
      <c r="AA119" s="6" t="s">
        <v>70</v>
      </c>
      <c r="AB119" s="7" t="s">
        <v>11</v>
      </c>
      <c r="AC119" s="10">
        <v>15</v>
      </c>
      <c r="AD119" s="7">
        <v>103.878289</v>
      </c>
      <c r="AE119" s="8" t="s">
        <v>86</v>
      </c>
      <c r="AF119" s="9"/>
      <c r="AG119" s="6" t="s">
        <v>36</v>
      </c>
      <c r="AH119" s="7" t="s">
        <v>11</v>
      </c>
      <c r="AI119" s="10">
        <v>94</v>
      </c>
      <c r="AJ119" s="7">
        <v>0</v>
      </c>
      <c r="AK119" s="8" t="s">
        <v>37</v>
      </c>
    </row>
    <row r="120" spans="27:37" ht="18" customHeight="1" x14ac:dyDescent="0.25">
      <c r="AA120" s="6" t="s">
        <v>71</v>
      </c>
      <c r="AB120" s="7" t="s">
        <v>11</v>
      </c>
      <c r="AC120" s="11">
        <v>56</v>
      </c>
      <c r="AD120" s="7">
        <v>1930.59984450395</v>
      </c>
      <c r="AE120" s="8" t="s">
        <v>85</v>
      </c>
      <c r="AF120" s="9"/>
      <c r="AG120" s="6" t="s">
        <v>34</v>
      </c>
      <c r="AH120" s="7" t="s">
        <v>11</v>
      </c>
      <c r="AI120" s="11">
        <v>2628</v>
      </c>
      <c r="AJ120" s="7">
        <v>393.43250944835398</v>
      </c>
      <c r="AK120" s="8" t="s">
        <v>35</v>
      </c>
    </row>
    <row r="121" spans="27:37" ht="18" customHeight="1" x14ac:dyDescent="0.25">
      <c r="AA121" s="6" t="s">
        <v>72</v>
      </c>
      <c r="AB121" s="7" t="s">
        <v>11</v>
      </c>
      <c r="AC121" s="11">
        <v>54</v>
      </c>
      <c r="AD121" s="7">
        <v>1125.77867277772</v>
      </c>
      <c r="AE121" s="8" t="s">
        <v>84</v>
      </c>
      <c r="AF121" s="9"/>
      <c r="AG121" s="6" t="s">
        <v>32</v>
      </c>
      <c r="AH121" s="7" t="s">
        <v>11</v>
      </c>
      <c r="AI121" s="11">
        <v>2626</v>
      </c>
      <c r="AJ121" s="7">
        <v>603.37074140920697</v>
      </c>
      <c r="AK121" s="8" t="s">
        <v>33</v>
      </c>
    </row>
    <row r="122" spans="27:37" ht="18" customHeight="1" x14ac:dyDescent="0.25">
      <c r="AA122" s="6" t="s">
        <v>73</v>
      </c>
      <c r="AB122" s="7" t="s">
        <v>11</v>
      </c>
      <c r="AC122" s="11">
        <v>2640</v>
      </c>
      <c r="AD122" s="7">
        <v>1588.92283164434</v>
      </c>
      <c r="AE122" s="8" t="s">
        <v>83</v>
      </c>
      <c r="AF122" s="9"/>
      <c r="AG122" s="6" t="s">
        <v>30</v>
      </c>
      <c r="AH122" s="7" t="s">
        <v>11</v>
      </c>
      <c r="AI122" s="11">
        <v>2624</v>
      </c>
      <c r="AJ122" s="7">
        <v>547.35801334043902</v>
      </c>
      <c r="AK122" s="8" t="s">
        <v>31</v>
      </c>
    </row>
    <row r="123" spans="27:37" ht="18" customHeight="1" x14ac:dyDescent="0.25">
      <c r="AA123" s="6" t="s">
        <v>74</v>
      </c>
      <c r="AB123" s="7" t="s">
        <v>11</v>
      </c>
      <c r="AC123" s="11">
        <v>2603</v>
      </c>
      <c r="AD123" s="7">
        <v>999.85662223378995</v>
      </c>
      <c r="AE123" s="8" t="s">
        <v>82</v>
      </c>
      <c r="AF123" s="9"/>
      <c r="AG123" s="6" t="s">
        <v>28</v>
      </c>
      <c r="AH123" s="7" t="s">
        <v>11</v>
      </c>
      <c r="AI123" s="11">
        <v>2622</v>
      </c>
      <c r="AJ123" s="7">
        <v>433.35732733595199</v>
      </c>
      <c r="AK123" s="8" t="s">
        <v>29</v>
      </c>
    </row>
    <row r="124" spans="27:37" ht="18" customHeight="1" x14ac:dyDescent="0.25">
      <c r="AA124" s="6" t="s">
        <v>75</v>
      </c>
      <c r="AB124" s="7" t="s">
        <v>11</v>
      </c>
      <c r="AC124" s="11">
        <v>2604</v>
      </c>
      <c r="AD124" s="7">
        <v>556.18143990463795</v>
      </c>
      <c r="AE124" s="8" t="s">
        <v>81</v>
      </c>
      <c r="AF124" s="9"/>
      <c r="AG124" s="6" t="s">
        <v>26</v>
      </c>
      <c r="AH124" s="7" t="s">
        <v>11</v>
      </c>
      <c r="AI124" s="11">
        <v>2620</v>
      </c>
      <c r="AJ124" s="7">
        <v>375.49828024107501</v>
      </c>
      <c r="AK124" s="8" t="s">
        <v>27</v>
      </c>
    </row>
    <row r="125" spans="27:37" ht="18" customHeight="1" x14ac:dyDescent="0.25">
      <c r="AA125" s="6" t="s">
        <v>76</v>
      </c>
      <c r="AB125" s="7" t="s">
        <v>11</v>
      </c>
      <c r="AC125" s="11">
        <v>2606</v>
      </c>
      <c r="AD125" s="7">
        <v>391.27634229907301</v>
      </c>
      <c r="AE125" s="8" t="s">
        <v>80</v>
      </c>
      <c r="AF125" s="9"/>
      <c r="AG125" s="6" t="s">
        <v>24</v>
      </c>
      <c r="AH125" s="7" t="s">
        <v>11</v>
      </c>
      <c r="AI125" s="11">
        <v>2618</v>
      </c>
      <c r="AJ125" s="7">
        <v>290.075046917664</v>
      </c>
      <c r="AK125" s="8" t="s">
        <v>25</v>
      </c>
    </row>
    <row r="126" spans="27:37" ht="18" customHeight="1" x14ac:dyDescent="0.25">
      <c r="AA126" s="6" t="s">
        <v>77</v>
      </c>
      <c r="AB126" s="7" t="s">
        <v>11</v>
      </c>
      <c r="AC126" s="11">
        <v>2608</v>
      </c>
      <c r="AD126" s="7">
        <v>422.10964304300597</v>
      </c>
      <c r="AE126" s="8" t="s">
        <v>79</v>
      </c>
      <c r="AF126" s="9"/>
      <c r="AG126" s="6" t="s">
        <v>22</v>
      </c>
      <c r="AH126" s="7" t="s">
        <v>11</v>
      </c>
      <c r="AI126" s="11">
        <v>2616</v>
      </c>
      <c r="AJ126" s="7">
        <v>364.16068486019998</v>
      </c>
      <c r="AK126" s="8" t="s">
        <v>23</v>
      </c>
    </row>
    <row r="127" spans="27:37" ht="18" customHeight="1" x14ac:dyDescent="0.25">
      <c r="AA127" s="6" t="s">
        <v>16</v>
      </c>
      <c r="AB127" s="7" t="s">
        <v>11</v>
      </c>
      <c r="AC127" s="11">
        <v>2610</v>
      </c>
      <c r="AD127" s="7">
        <v>333.81696748983899</v>
      </c>
      <c r="AE127" s="8" t="s">
        <v>17</v>
      </c>
      <c r="AF127" s="9"/>
      <c r="AG127" s="6" t="s">
        <v>20</v>
      </c>
      <c r="AH127" s="7" t="s">
        <v>11</v>
      </c>
      <c r="AI127" s="11">
        <v>2614</v>
      </c>
      <c r="AJ127" s="7">
        <v>422.11303577282899</v>
      </c>
      <c r="AK127" s="8" t="s">
        <v>21</v>
      </c>
    </row>
    <row r="128" spans="27:37" ht="18" customHeight="1" x14ac:dyDescent="0.25">
      <c r="AA128" s="6" t="s">
        <v>18</v>
      </c>
      <c r="AB128" s="7" t="s">
        <v>11</v>
      </c>
      <c r="AC128" s="11">
        <v>2612</v>
      </c>
      <c r="AD128" s="7">
        <v>576.73966537026797</v>
      </c>
      <c r="AE128" s="8" t="s">
        <v>19</v>
      </c>
      <c r="AF128" s="9"/>
      <c r="AG128" s="6" t="s">
        <v>18</v>
      </c>
      <c r="AH128" s="7" t="s">
        <v>11</v>
      </c>
      <c r="AI128" s="11">
        <v>2612</v>
      </c>
      <c r="AJ128" s="7">
        <v>573.30479721977804</v>
      </c>
      <c r="AK128" s="8" t="s">
        <v>19</v>
      </c>
    </row>
    <row r="129" spans="27:37" ht="18" customHeight="1" x14ac:dyDescent="0.25">
      <c r="AA129" s="6" t="s">
        <v>20</v>
      </c>
      <c r="AB129" s="7" t="s">
        <v>11</v>
      </c>
      <c r="AC129" s="11">
        <v>2614</v>
      </c>
      <c r="AD129" s="7">
        <v>468.96315726099402</v>
      </c>
      <c r="AE129" s="8" t="s">
        <v>21</v>
      </c>
      <c r="AF129" s="9"/>
      <c r="AG129" s="6" t="s">
        <v>16</v>
      </c>
      <c r="AH129" s="7" t="s">
        <v>11</v>
      </c>
      <c r="AI129" s="11">
        <v>2610</v>
      </c>
      <c r="AJ129" s="7">
        <v>427.05647161301101</v>
      </c>
      <c r="AK129" s="8" t="s">
        <v>17</v>
      </c>
    </row>
    <row r="130" spans="27:37" ht="18" customHeight="1" x14ac:dyDescent="0.25">
      <c r="AA130" s="6" t="s">
        <v>22</v>
      </c>
      <c r="AB130" s="7" t="s">
        <v>11</v>
      </c>
      <c r="AC130" s="11">
        <v>2616</v>
      </c>
      <c r="AD130" s="7">
        <v>593.57594031234498</v>
      </c>
      <c r="AE130" s="8" t="s">
        <v>23</v>
      </c>
      <c r="AF130" s="9"/>
      <c r="AG130" s="6" t="s">
        <v>77</v>
      </c>
      <c r="AH130" s="7" t="s">
        <v>11</v>
      </c>
      <c r="AI130" s="11">
        <v>2608</v>
      </c>
      <c r="AJ130" s="7">
        <v>479.99530935594998</v>
      </c>
      <c r="AK130" s="8" t="s">
        <v>79</v>
      </c>
    </row>
    <row r="131" spans="27:37" ht="18" customHeight="1" x14ac:dyDescent="0.25">
      <c r="AA131" s="6" t="s">
        <v>24</v>
      </c>
      <c r="AB131" s="7" t="s">
        <v>11</v>
      </c>
      <c r="AC131" s="11">
        <v>2618</v>
      </c>
      <c r="AD131" s="7">
        <v>366.58432928468801</v>
      </c>
      <c r="AE131" s="8" t="s">
        <v>25</v>
      </c>
      <c r="AF131" s="9"/>
      <c r="AG131" s="6" t="s">
        <v>76</v>
      </c>
      <c r="AH131" s="7" t="s">
        <v>11</v>
      </c>
      <c r="AI131" s="11">
        <v>2606</v>
      </c>
      <c r="AJ131" s="7">
        <v>546.62648715980697</v>
      </c>
      <c r="AK131" s="8" t="s">
        <v>80</v>
      </c>
    </row>
    <row r="132" spans="27:37" ht="18" customHeight="1" x14ac:dyDescent="0.25">
      <c r="AA132" s="6" t="s">
        <v>26</v>
      </c>
      <c r="AB132" s="7" t="s">
        <v>11</v>
      </c>
      <c r="AC132" s="11">
        <v>2620</v>
      </c>
      <c r="AD132" s="7">
        <v>326.17946723535698</v>
      </c>
      <c r="AE132" s="8" t="s">
        <v>27</v>
      </c>
      <c r="AF132" s="9"/>
      <c r="AG132" s="6" t="s">
        <v>75</v>
      </c>
      <c r="AH132" s="7" t="s">
        <v>11</v>
      </c>
      <c r="AI132" s="11">
        <v>2604</v>
      </c>
      <c r="AJ132" s="7">
        <v>347.39281094633299</v>
      </c>
      <c r="AK132" s="8" t="s">
        <v>81</v>
      </c>
    </row>
    <row r="133" spans="27:37" ht="18" customHeight="1" x14ac:dyDescent="0.25">
      <c r="AA133" s="6" t="s">
        <v>28</v>
      </c>
      <c r="AB133" s="7" t="s">
        <v>11</v>
      </c>
      <c r="AC133" s="11">
        <v>2622</v>
      </c>
      <c r="AD133" s="7">
        <v>264.09036344939301</v>
      </c>
      <c r="AE133" s="8" t="s">
        <v>29</v>
      </c>
      <c r="AF133" s="9"/>
      <c r="AG133" s="6" t="s">
        <v>74</v>
      </c>
      <c r="AH133" s="7" t="s">
        <v>11</v>
      </c>
      <c r="AI133" s="11">
        <v>2603</v>
      </c>
      <c r="AJ133" s="7">
        <v>556.18143990463795</v>
      </c>
      <c r="AK133" s="8" t="s">
        <v>82</v>
      </c>
    </row>
    <row r="134" spans="27:37" ht="18" customHeight="1" x14ac:dyDescent="0.25">
      <c r="AA134" s="6" t="s">
        <v>30</v>
      </c>
      <c r="AB134" s="7" t="s">
        <v>11</v>
      </c>
      <c r="AC134" s="11">
        <v>2624</v>
      </c>
      <c r="AD134" s="7">
        <v>562.632220536673</v>
      </c>
      <c r="AE134" s="8" t="s">
        <v>31</v>
      </c>
      <c r="AF134" s="9"/>
      <c r="AG134" s="6" t="s">
        <v>73</v>
      </c>
      <c r="AH134" s="7" t="s">
        <v>11</v>
      </c>
      <c r="AI134" s="11">
        <v>2640</v>
      </c>
      <c r="AJ134" s="7">
        <v>999.85662223378995</v>
      </c>
      <c r="AK134" s="8" t="s">
        <v>83</v>
      </c>
    </row>
    <row r="135" spans="27:37" ht="18" customHeight="1" x14ac:dyDescent="0.25">
      <c r="AA135" s="6" t="s">
        <v>32</v>
      </c>
      <c r="AB135" s="7" t="s">
        <v>11</v>
      </c>
      <c r="AC135" s="11">
        <v>2626</v>
      </c>
      <c r="AD135" s="7">
        <v>615.43177974355001</v>
      </c>
      <c r="AE135" s="8" t="s">
        <v>33</v>
      </c>
      <c r="AF135" s="9"/>
      <c r="AG135" s="6" t="s">
        <v>72</v>
      </c>
      <c r="AH135" s="7" t="s">
        <v>11</v>
      </c>
      <c r="AI135" s="11">
        <v>54</v>
      </c>
      <c r="AJ135" s="7">
        <v>1613.67309442432</v>
      </c>
      <c r="AK135" s="8" t="s">
        <v>84</v>
      </c>
    </row>
    <row r="136" spans="27:37" ht="18" customHeight="1" x14ac:dyDescent="0.25">
      <c r="AA136" s="6" t="s">
        <v>34</v>
      </c>
      <c r="AB136" s="7" t="s">
        <v>11</v>
      </c>
      <c r="AC136" s="11">
        <v>2628</v>
      </c>
      <c r="AD136" s="7">
        <v>524.532040404751</v>
      </c>
      <c r="AE136" s="8" t="s">
        <v>35</v>
      </c>
      <c r="AF136" s="9"/>
      <c r="AG136" s="6" t="s">
        <v>71</v>
      </c>
      <c r="AH136" s="7" t="s">
        <v>11</v>
      </c>
      <c r="AI136" s="11">
        <v>56</v>
      </c>
      <c r="AJ136" s="7">
        <v>1109.0494453740901</v>
      </c>
      <c r="AK136" s="8" t="s">
        <v>85</v>
      </c>
    </row>
    <row r="137" spans="27:37" ht="18" customHeight="1" x14ac:dyDescent="0.25">
      <c r="AA137" s="6" t="s">
        <v>36</v>
      </c>
      <c r="AB137" s="7" t="s">
        <v>11</v>
      </c>
      <c r="AC137" s="11">
        <v>94</v>
      </c>
      <c r="AD137" s="7">
        <v>427.08166565465399</v>
      </c>
      <c r="AE137" s="8" t="s">
        <v>37</v>
      </c>
      <c r="AF137" s="9"/>
      <c r="AG137" s="6" t="s">
        <v>70</v>
      </c>
      <c r="AH137" s="7" t="s">
        <v>14</v>
      </c>
      <c r="AI137" s="11">
        <v>15</v>
      </c>
      <c r="AJ137" s="7">
        <v>1809.3657267594101</v>
      </c>
      <c r="AK137" s="8" t="s">
        <v>86</v>
      </c>
    </row>
    <row r="138" spans="27:37" ht="18" customHeight="1" x14ac:dyDescent="0.25">
      <c r="AA138" s="6" t="s">
        <v>13</v>
      </c>
      <c r="AB138" s="12"/>
      <c r="AC138" s="11"/>
      <c r="AD138" s="7"/>
      <c r="AE138" s="8"/>
      <c r="AF138" s="9"/>
      <c r="AG138" s="6" t="s">
        <v>10</v>
      </c>
      <c r="AH138" s="12" t="s">
        <v>14</v>
      </c>
      <c r="AI138" s="11">
        <v>8</v>
      </c>
      <c r="AJ138" s="7">
        <v>44.374423</v>
      </c>
      <c r="AK138" s="8" t="s">
        <v>12</v>
      </c>
    </row>
  </sheetData>
  <pageMargins left="0.7" right="0.7" top="0.75" bottom="0.75" header="0.3" footer="0.3"/>
  <pageSetup paperSize="9" scale="22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AJ96"/>
  <sheetViews>
    <sheetView showGridLines="0" zoomScale="90" zoomScaleNormal="90" zoomScaleSheetLayoutView="75" workbookViewId="0">
      <selection activeCell="Z4" sqref="Z4"/>
    </sheetView>
  </sheetViews>
  <sheetFormatPr defaultColWidth="9.109375" defaultRowHeight="18" customHeight="1" outlineLevelRow="1" x14ac:dyDescent="0.25"/>
  <cols>
    <col min="1" max="1" width="2.5546875" style="188" customWidth="1"/>
    <col min="2" max="2" width="23.109375" style="172" customWidth="1"/>
    <col min="3" max="3" width="9.88671875" style="172" customWidth="1"/>
    <col min="4" max="4" width="12.88671875" style="172" customWidth="1"/>
    <col min="5" max="5" width="12.5546875" style="172" customWidth="1"/>
    <col min="6" max="6" width="11.109375" style="172" customWidth="1"/>
    <col min="7" max="22" width="10" style="172" customWidth="1"/>
    <col min="23" max="23" width="10" style="193" customWidth="1"/>
    <col min="24" max="33" width="10" style="172" customWidth="1"/>
    <col min="34" max="34" width="11.33203125" style="172" customWidth="1"/>
    <col min="35" max="35" width="2.33203125" style="172" customWidth="1"/>
    <col min="36" max="100" width="10.33203125" style="172" customWidth="1"/>
    <col min="101" max="16384" width="9.109375" style="172"/>
  </cols>
  <sheetData>
    <row r="1" spans="1:34" s="157" customFormat="1" ht="14.4" thickBot="1" x14ac:dyDescent="0.3">
      <c r="B1" s="158"/>
      <c r="W1" s="159"/>
    </row>
    <row r="2" spans="1:34" s="160" customFormat="1" ht="21.75" customHeight="1" x14ac:dyDescent="0.25">
      <c r="B2" s="196" t="str">
        <f>Input!$B$1 &amp;" " &amp;Input!$C$1 &amp;": " &amp;Input!$C$2</f>
        <v>Route D08: Dunoon - Montague Gardens - Century City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202"/>
    </row>
    <row r="3" spans="1:34" s="160" customFormat="1" ht="21.75" customHeight="1" x14ac:dyDescent="0.25">
      <c r="A3" s="161"/>
      <c r="B3" s="198" t="str">
        <f>Input!$B$3 &amp;" " &amp;TEXT(Input!$C$3,"dd mmm yyyy")</f>
        <v>Timetable effective 5 to 23 Dec 2025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4"/>
    </row>
    <row r="4" spans="1:34" s="160" customFormat="1" ht="21.75" customHeight="1" thickBot="1" x14ac:dyDescent="0.3">
      <c r="B4" s="199" t="s">
        <v>102</v>
      </c>
      <c r="C4" s="200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5"/>
      <c r="AH4" s="195"/>
    </row>
    <row r="5" spans="1:34" s="166" customFormat="1" ht="18" customHeight="1" x14ac:dyDescent="0.25">
      <c r="A5" s="157"/>
      <c r="B5" s="160"/>
      <c r="C5" s="157"/>
      <c r="D5" s="157"/>
      <c r="E5" s="162"/>
      <c r="F5" s="157"/>
      <c r="G5" s="163"/>
      <c r="H5" s="157"/>
      <c r="I5" s="157"/>
      <c r="J5" s="164"/>
      <c r="K5" s="163"/>
      <c r="L5" s="165"/>
      <c r="M5" s="157"/>
      <c r="N5" s="157"/>
      <c r="O5" s="157"/>
      <c r="P5" s="157"/>
      <c r="Q5" s="157"/>
      <c r="R5" s="157"/>
      <c r="S5" s="157"/>
    </row>
    <row r="6" spans="1:34" s="166" customFormat="1" ht="21.75" customHeight="1" x14ac:dyDescent="0.25">
      <c r="A6" s="158"/>
      <c r="B6" s="183" t="s">
        <v>70</v>
      </c>
      <c r="C6" s="179" t="s">
        <v>11</v>
      </c>
      <c r="D6" s="184">
        <v>0.2298611111111111</v>
      </c>
      <c r="E6" s="184">
        <v>0.24652777777777776</v>
      </c>
      <c r="F6" s="184">
        <v>0.26319444444444445</v>
      </c>
      <c r="G6" s="184">
        <v>0.27986111111111112</v>
      </c>
      <c r="H6" s="184">
        <v>0.29652777777777778</v>
      </c>
      <c r="I6" s="184">
        <v>0.31319444444444444</v>
      </c>
      <c r="J6" s="184">
        <v>0.3298611111111111</v>
      </c>
      <c r="K6" s="184">
        <v>0.34652777777777777</v>
      </c>
      <c r="L6" s="184">
        <v>0.37152777777777779</v>
      </c>
      <c r="M6" s="184">
        <v>0.41319444444444448</v>
      </c>
      <c r="N6" s="184">
        <v>0.46319444444444446</v>
      </c>
      <c r="O6" s="184">
        <v>0.51319444444444451</v>
      </c>
      <c r="P6" s="184">
        <v>0.56319444444444455</v>
      </c>
      <c r="Q6" s="184">
        <v>0.6131944444444446</v>
      </c>
      <c r="R6" s="184">
        <v>0.66319444444444464</v>
      </c>
      <c r="S6" s="184">
        <v>0.67986111111111136</v>
      </c>
      <c r="T6" s="184">
        <v>0.69652777777777808</v>
      </c>
      <c r="U6" s="184">
        <v>0.7131944444444448</v>
      </c>
      <c r="V6" s="184">
        <v>0.72986111111111152</v>
      </c>
      <c r="W6" s="184">
        <v>0.74652777777777823</v>
      </c>
      <c r="X6" s="184">
        <v>0.76319444444444495</v>
      </c>
      <c r="Y6" s="184">
        <v>0.89583333333333337</v>
      </c>
    </row>
    <row r="7" spans="1:34" s="166" customFormat="1" ht="18.600000000000001" customHeight="1" x14ac:dyDescent="0.25">
      <c r="A7" s="158"/>
      <c r="B7" s="180" t="s">
        <v>71</v>
      </c>
      <c r="C7" s="179" t="s">
        <v>11</v>
      </c>
      <c r="D7" s="181">
        <v>0.23472222222222219</v>
      </c>
      <c r="E7" s="181">
        <v>0.25138888888888888</v>
      </c>
      <c r="F7" s="181">
        <v>0.2680555555555556</v>
      </c>
      <c r="G7" s="181">
        <v>0.28472222222222227</v>
      </c>
      <c r="H7" s="181">
        <v>0.30138888888888893</v>
      </c>
      <c r="I7" s="181">
        <v>0.31805555555555559</v>
      </c>
      <c r="J7" s="181">
        <v>0.33472222222222225</v>
      </c>
      <c r="K7" s="181">
        <v>0.35138888888888892</v>
      </c>
      <c r="L7" s="181">
        <v>0.37638888888888894</v>
      </c>
      <c r="M7" s="181">
        <v>0.41805555555555562</v>
      </c>
      <c r="N7" s="181">
        <v>0.46805555555555561</v>
      </c>
      <c r="O7" s="181">
        <v>0.51805555555555571</v>
      </c>
      <c r="P7" s="181">
        <v>0.56805555555555576</v>
      </c>
      <c r="Q7" s="181">
        <v>0.6180555555555558</v>
      </c>
      <c r="R7" s="181">
        <v>0.66805555555555585</v>
      </c>
      <c r="S7" s="181">
        <v>0.68472222222222257</v>
      </c>
      <c r="T7" s="181">
        <v>0.70138888888888928</v>
      </c>
      <c r="U7" s="181">
        <v>0.718055555555556</v>
      </c>
      <c r="V7" s="181">
        <v>0.73472222222222272</v>
      </c>
      <c r="W7" s="181">
        <v>0.75138888888888944</v>
      </c>
      <c r="X7" s="181">
        <v>0.76805555555555616</v>
      </c>
      <c r="Y7" s="181">
        <v>0.90069444444444458</v>
      </c>
    </row>
    <row r="8" spans="1:34" s="166" customFormat="1" ht="18" customHeight="1" x14ac:dyDescent="0.25">
      <c r="A8" s="158"/>
      <c r="B8" s="180" t="s">
        <v>72</v>
      </c>
      <c r="C8" s="179" t="s">
        <v>11</v>
      </c>
      <c r="D8" s="181">
        <v>0.23750000000000002</v>
      </c>
      <c r="E8" s="181">
        <v>0.25416666666666671</v>
      </c>
      <c r="F8" s="181">
        <v>0.27083333333333343</v>
      </c>
      <c r="G8" s="181">
        <v>0.28750000000000009</v>
      </c>
      <c r="H8" s="181">
        <v>0.30416666666666675</v>
      </c>
      <c r="I8" s="181">
        <v>0.32083333333333341</v>
      </c>
      <c r="J8" s="181">
        <v>0.33750000000000008</v>
      </c>
      <c r="K8" s="181">
        <v>0.35416666666666674</v>
      </c>
      <c r="L8" s="181">
        <v>0.37916666666666676</v>
      </c>
      <c r="M8" s="181">
        <v>0.42083333333333345</v>
      </c>
      <c r="N8" s="181">
        <v>0.47083333333333344</v>
      </c>
      <c r="O8" s="181">
        <v>0.52083333333333348</v>
      </c>
      <c r="P8" s="181">
        <v>0.57083333333333353</v>
      </c>
      <c r="Q8" s="181">
        <v>0.62083333333333357</v>
      </c>
      <c r="R8" s="181">
        <v>0.67083333333333361</v>
      </c>
      <c r="S8" s="181">
        <v>0.68750000000000033</v>
      </c>
      <c r="T8" s="181">
        <v>0.70416666666666705</v>
      </c>
      <c r="U8" s="181">
        <v>0.72083333333333377</v>
      </c>
      <c r="V8" s="181">
        <v>0.73750000000000049</v>
      </c>
      <c r="W8" s="181">
        <v>0.75416666666666721</v>
      </c>
      <c r="X8" s="181">
        <v>0.77083333333333393</v>
      </c>
      <c r="Y8" s="181">
        <v>0.90347222222222234</v>
      </c>
    </row>
    <row r="9" spans="1:34" s="166" customFormat="1" ht="18" customHeight="1" x14ac:dyDescent="0.25">
      <c r="A9" s="158"/>
      <c r="B9" s="180" t="s">
        <v>73</v>
      </c>
      <c r="C9" s="179" t="s">
        <v>11</v>
      </c>
      <c r="D9" s="181">
        <v>0.23958333333333334</v>
      </c>
      <c r="E9" s="181">
        <v>0.25625000000000003</v>
      </c>
      <c r="F9" s="181">
        <v>0.27291666666666675</v>
      </c>
      <c r="G9" s="181">
        <v>0.28958333333333341</v>
      </c>
      <c r="H9" s="181">
        <v>0.30625000000000008</v>
      </c>
      <c r="I9" s="181">
        <v>0.32291666666666674</v>
      </c>
      <c r="J9" s="181">
        <v>0.3395833333333334</v>
      </c>
      <c r="K9" s="181">
        <v>0.35625000000000007</v>
      </c>
      <c r="L9" s="181">
        <v>0.38125000000000009</v>
      </c>
      <c r="M9" s="181">
        <v>0.42291666666666677</v>
      </c>
      <c r="N9" s="181">
        <v>0.47291666666666676</v>
      </c>
      <c r="O9" s="181">
        <v>0.52291666666666681</v>
      </c>
      <c r="P9" s="181">
        <v>0.57291666666666685</v>
      </c>
      <c r="Q9" s="181">
        <v>0.6229166666666669</v>
      </c>
      <c r="R9" s="181">
        <v>0.67291666666666694</v>
      </c>
      <c r="S9" s="181">
        <v>0.68958333333333366</v>
      </c>
      <c r="T9" s="181">
        <v>0.70625000000000038</v>
      </c>
      <c r="U9" s="181">
        <v>0.7229166666666671</v>
      </c>
      <c r="V9" s="181">
        <v>0.73958333333333381</v>
      </c>
      <c r="W9" s="181">
        <v>0.75625000000000053</v>
      </c>
      <c r="X9" s="181">
        <v>0.77291666666666725</v>
      </c>
      <c r="Y9" s="181">
        <v>0.90555555555555567</v>
      </c>
      <c r="Z9" s="185"/>
      <c r="AA9" s="185"/>
      <c r="AB9" s="185"/>
      <c r="AC9" s="185"/>
      <c r="AD9" s="185"/>
      <c r="AE9" s="185"/>
    </row>
    <row r="10" spans="1:34" s="166" customFormat="1" ht="18" customHeight="1" x14ac:dyDescent="0.25">
      <c r="A10" s="158"/>
      <c r="B10" s="180" t="s">
        <v>74</v>
      </c>
      <c r="C10" s="179" t="s">
        <v>11</v>
      </c>
      <c r="D10" s="181">
        <v>0.24097222222222223</v>
      </c>
      <c r="E10" s="181">
        <v>0.25763888888888892</v>
      </c>
      <c r="F10" s="181">
        <v>0.27430555555555564</v>
      </c>
      <c r="G10" s="181">
        <v>0.2909722222222223</v>
      </c>
      <c r="H10" s="181">
        <v>0.30763888888888896</v>
      </c>
      <c r="I10" s="181">
        <v>0.32430555555555562</v>
      </c>
      <c r="J10" s="181">
        <v>0.34097222222222229</v>
      </c>
      <c r="K10" s="181">
        <v>0.35763888888888895</v>
      </c>
      <c r="L10" s="181">
        <v>0.38263888888888897</v>
      </c>
      <c r="M10" s="181">
        <v>0.42430555555555566</v>
      </c>
      <c r="N10" s="181">
        <v>0.47430555555555565</v>
      </c>
      <c r="O10" s="181">
        <v>0.52430555555555569</v>
      </c>
      <c r="P10" s="181">
        <v>0.57430555555555574</v>
      </c>
      <c r="Q10" s="181">
        <v>0.62430555555555578</v>
      </c>
      <c r="R10" s="181">
        <v>0.67430555555555582</v>
      </c>
      <c r="S10" s="181">
        <v>0.69097222222222254</v>
      </c>
      <c r="T10" s="181">
        <v>0.70763888888888926</v>
      </c>
      <c r="U10" s="181">
        <v>0.72430555555555598</v>
      </c>
      <c r="V10" s="181">
        <v>0.7409722222222227</v>
      </c>
      <c r="W10" s="181">
        <v>0.75763888888888942</v>
      </c>
      <c r="X10" s="181">
        <v>0.77430555555555614</v>
      </c>
      <c r="Y10" s="181">
        <v>0.90694444444444455</v>
      </c>
    </row>
    <row r="11" spans="1:34" s="166" customFormat="1" ht="18" customHeight="1" x14ac:dyDescent="0.25">
      <c r="A11" s="158"/>
      <c r="B11" s="180" t="s">
        <v>75</v>
      </c>
      <c r="C11" s="179" t="s">
        <v>11</v>
      </c>
      <c r="D11" s="181">
        <v>0.24166666666666667</v>
      </c>
      <c r="E11" s="181">
        <v>0.25833333333333336</v>
      </c>
      <c r="F11" s="181">
        <v>0.27500000000000008</v>
      </c>
      <c r="G11" s="181">
        <v>0.29166666666666674</v>
      </c>
      <c r="H11" s="181">
        <v>0.3083333333333334</v>
      </c>
      <c r="I11" s="181">
        <v>0.32500000000000007</v>
      </c>
      <c r="J11" s="181">
        <v>0.34166666666666673</v>
      </c>
      <c r="K11" s="181">
        <v>0.35833333333333339</v>
      </c>
      <c r="L11" s="181">
        <v>0.38333333333333341</v>
      </c>
      <c r="M11" s="181">
        <v>0.4250000000000001</v>
      </c>
      <c r="N11" s="181">
        <v>0.47500000000000009</v>
      </c>
      <c r="O11" s="181">
        <v>0.52500000000000013</v>
      </c>
      <c r="P11" s="181">
        <v>0.57500000000000018</v>
      </c>
      <c r="Q11" s="181">
        <v>0.62500000000000022</v>
      </c>
      <c r="R11" s="181">
        <v>0.67500000000000027</v>
      </c>
      <c r="S11" s="181">
        <v>0.69166666666666698</v>
      </c>
      <c r="T11" s="181">
        <v>0.7083333333333337</v>
      </c>
      <c r="U11" s="181">
        <v>0.72500000000000042</v>
      </c>
      <c r="V11" s="181">
        <v>0.74166666666666714</v>
      </c>
      <c r="W11" s="181">
        <v>0.75833333333333386</v>
      </c>
      <c r="X11" s="181">
        <v>0.77500000000000058</v>
      </c>
      <c r="Y11" s="181">
        <v>0.90763888888888899</v>
      </c>
    </row>
    <row r="12" spans="1:34" s="166" customFormat="1" ht="18" customHeight="1" x14ac:dyDescent="0.25">
      <c r="A12" s="158"/>
      <c r="B12" s="180" t="s">
        <v>76</v>
      </c>
      <c r="C12" s="179" t="s">
        <v>11</v>
      </c>
      <c r="D12" s="181">
        <v>0.24236111111111111</v>
      </c>
      <c r="E12" s="181">
        <v>0.2590277777777778</v>
      </c>
      <c r="F12" s="181">
        <v>0.27569444444444452</v>
      </c>
      <c r="G12" s="181">
        <v>0.29236111111111118</v>
      </c>
      <c r="H12" s="181">
        <v>0.30902777777777785</v>
      </c>
      <c r="I12" s="181">
        <v>0.32569444444444451</v>
      </c>
      <c r="J12" s="181">
        <v>0.34236111111111117</v>
      </c>
      <c r="K12" s="181">
        <v>0.35902777777777783</v>
      </c>
      <c r="L12" s="181">
        <v>0.38402777777777786</v>
      </c>
      <c r="M12" s="181">
        <v>0.42569444444444454</v>
      </c>
      <c r="N12" s="181">
        <v>0.47569444444444453</v>
      </c>
      <c r="O12" s="181">
        <v>0.52569444444444458</v>
      </c>
      <c r="P12" s="181">
        <v>0.57569444444444462</v>
      </c>
      <c r="Q12" s="181">
        <v>0.62569444444444466</v>
      </c>
      <c r="R12" s="181">
        <v>0.67569444444444471</v>
      </c>
      <c r="S12" s="181">
        <v>0.69236111111111143</v>
      </c>
      <c r="T12" s="181">
        <v>0.70902777777777815</v>
      </c>
      <c r="U12" s="181">
        <v>0.72569444444444486</v>
      </c>
      <c r="V12" s="181">
        <v>0.74236111111111158</v>
      </c>
      <c r="W12" s="181">
        <v>0.7590277777777783</v>
      </c>
      <c r="X12" s="181">
        <v>0.77569444444444502</v>
      </c>
      <c r="Y12" s="181">
        <v>0.90833333333333344</v>
      </c>
    </row>
    <row r="13" spans="1:34" s="157" customFormat="1" ht="18" customHeight="1" x14ac:dyDescent="0.25">
      <c r="A13" s="158"/>
      <c r="B13" s="180" t="s">
        <v>77</v>
      </c>
      <c r="C13" s="179" t="s">
        <v>11</v>
      </c>
      <c r="D13" s="181">
        <v>0.24305555555555555</v>
      </c>
      <c r="E13" s="181">
        <v>0.25972222222222224</v>
      </c>
      <c r="F13" s="181">
        <v>0.27638888888888896</v>
      </c>
      <c r="G13" s="181">
        <v>0.29305555555555562</v>
      </c>
      <c r="H13" s="181">
        <v>0.30972222222222229</v>
      </c>
      <c r="I13" s="181">
        <v>0.32638888888888895</v>
      </c>
      <c r="J13" s="181">
        <v>0.34305555555555561</v>
      </c>
      <c r="K13" s="181">
        <v>0.35972222222222228</v>
      </c>
      <c r="L13" s="181">
        <v>0.3847222222222223</v>
      </c>
      <c r="M13" s="181">
        <v>0.42638888888888898</v>
      </c>
      <c r="N13" s="181">
        <v>0.47638888888888897</v>
      </c>
      <c r="O13" s="181">
        <v>0.52638888888888902</v>
      </c>
      <c r="P13" s="181">
        <v>0.57638888888888906</v>
      </c>
      <c r="Q13" s="181">
        <v>0.62638888888888911</v>
      </c>
      <c r="R13" s="181">
        <v>0.67638888888888915</v>
      </c>
      <c r="S13" s="181">
        <v>0.69305555555555587</v>
      </c>
      <c r="T13" s="181">
        <v>0.70972222222222259</v>
      </c>
      <c r="U13" s="181">
        <v>0.72638888888888931</v>
      </c>
      <c r="V13" s="181">
        <v>0.74305555555555602</v>
      </c>
      <c r="W13" s="181">
        <v>0.75972222222222274</v>
      </c>
      <c r="X13" s="181">
        <v>0.77638888888888946</v>
      </c>
      <c r="Y13" s="181">
        <v>0.90902777777777788</v>
      </c>
      <c r="Z13" s="166"/>
      <c r="AA13" s="166"/>
      <c r="AB13" s="166"/>
      <c r="AC13" s="166"/>
      <c r="AD13" s="166"/>
      <c r="AE13" s="166"/>
    </row>
    <row r="14" spans="1:34" s="166" customFormat="1" ht="18" customHeight="1" outlineLevel="1" x14ac:dyDescent="0.25">
      <c r="A14" s="169"/>
      <c r="B14" s="180" t="s">
        <v>16</v>
      </c>
      <c r="C14" s="179" t="s">
        <v>11</v>
      </c>
      <c r="D14" s="181">
        <v>0.24374999999999999</v>
      </c>
      <c r="E14" s="181">
        <v>0.26041666666666669</v>
      </c>
      <c r="F14" s="181">
        <v>0.2770833333333334</v>
      </c>
      <c r="G14" s="181">
        <v>0.29375000000000007</v>
      </c>
      <c r="H14" s="181">
        <v>0.31041666666666673</v>
      </c>
      <c r="I14" s="181">
        <v>0.32708333333333339</v>
      </c>
      <c r="J14" s="181">
        <v>0.34375000000000006</v>
      </c>
      <c r="K14" s="181">
        <v>0.36041666666666672</v>
      </c>
      <c r="L14" s="181">
        <v>0.38541666666666674</v>
      </c>
      <c r="M14" s="181">
        <v>0.42708333333333343</v>
      </c>
      <c r="N14" s="181">
        <v>0.47708333333333341</v>
      </c>
      <c r="O14" s="181">
        <v>0.52708333333333346</v>
      </c>
      <c r="P14" s="181">
        <v>0.5770833333333335</v>
      </c>
      <c r="Q14" s="181">
        <v>0.62708333333333355</v>
      </c>
      <c r="R14" s="181">
        <v>0.67708333333333359</v>
      </c>
      <c r="S14" s="181">
        <v>0.69375000000000031</v>
      </c>
      <c r="T14" s="181">
        <v>0.71041666666666703</v>
      </c>
      <c r="U14" s="181">
        <v>0.72708333333333375</v>
      </c>
      <c r="V14" s="181">
        <v>0.74375000000000047</v>
      </c>
      <c r="W14" s="181">
        <v>0.76041666666666718</v>
      </c>
      <c r="X14" s="181">
        <v>0.7770833333333339</v>
      </c>
      <c r="Y14" s="181">
        <v>0.90972222222222232</v>
      </c>
    </row>
    <row r="15" spans="1:34" s="166" customFormat="1" ht="18" customHeight="1" outlineLevel="1" x14ac:dyDescent="0.25">
      <c r="A15" s="169"/>
      <c r="B15" s="180" t="s">
        <v>18</v>
      </c>
      <c r="C15" s="179" t="s">
        <v>11</v>
      </c>
      <c r="D15" s="181">
        <v>0.24444444444444446</v>
      </c>
      <c r="E15" s="181">
        <v>0.26111111111111118</v>
      </c>
      <c r="F15" s="181">
        <v>0.2777777777777779</v>
      </c>
      <c r="G15" s="181">
        <v>0.29444444444444456</v>
      </c>
      <c r="H15" s="181">
        <v>0.31111111111111123</v>
      </c>
      <c r="I15" s="181">
        <v>0.32777777777777789</v>
      </c>
      <c r="J15" s="181">
        <v>0.34444444444444455</v>
      </c>
      <c r="K15" s="181">
        <v>0.36111111111111122</v>
      </c>
      <c r="L15" s="181">
        <v>0.38611111111111124</v>
      </c>
      <c r="M15" s="181">
        <v>0.42777777777777792</v>
      </c>
      <c r="N15" s="181">
        <v>0.47777777777777791</v>
      </c>
      <c r="O15" s="181">
        <v>0.5277777777777779</v>
      </c>
      <c r="P15" s="181">
        <v>0.57777777777777795</v>
      </c>
      <c r="Q15" s="181">
        <v>0.62777777777777799</v>
      </c>
      <c r="R15" s="181">
        <v>0.67777777777777803</v>
      </c>
      <c r="S15" s="181">
        <v>0.69444444444444475</v>
      </c>
      <c r="T15" s="181">
        <v>0.71111111111111147</v>
      </c>
      <c r="U15" s="181">
        <v>0.72777777777777819</v>
      </c>
      <c r="V15" s="181">
        <v>0.74444444444444491</v>
      </c>
      <c r="W15" s="181">
        <v>0.76111111111111163</v>
      </c>
      <c r="X15" s="181">
        <v>0.77777777777777835</v>
      </c>
      <c r="Y15" s="181">
        <v>0.91041666666666676</v>
      </c>
    </row>
    <row r="16" spans="1:34" s="166" customFormat="1" ht="18" customHeight="1" outlineLevel="1" x14ac:dyDescent="0.25">
      <c r="A16" s="169"/>
      <c r="B16" s="180" t="s">
        <v>20</v>
      </c>
      <c r="C16" s="179" t="s">
        <v>11</v>
      </c>
      <c r="D16" s="181">
        <v>0.24513888888888888</v>
      </c>
      <c r="E16" s="181">
        <v>0.26180555555555562</v>
      </c>
      <c r="F16" s="181">
        <v>0.27847222222222234</v>
      </c>
      <c r="G16" s="181">
        <v>0.29513888888888901</v>
      </c>
      <c r="H16" s="181">
        <v>0.31180555555555567</v>
      </c>
      <c r="I16" s="181">
        <v>0.32847222222222233</v>
      </c>
      <c r="J16" s="181">
        <v>0.34513888888888899</v>
      </c>
      <c r="K16" s="181">
        <v>0.36180555555555566</v>
      </c>
      <c r="L16" s="181">
        <v>0.38680555555555568</v>
      </c>
      <c r="M16" s="181">
        <v>0.42847222222222237</v>
      </c>
      <c r="N16" s="181">
        <v>0.47847222222222235</v>
      </c>
      <c r="O16" s="181">
        <v>0.52847222222222234</v>
      </c>
      <c r="P16" s="181">
        <v>0.57847222222222239</v>
      </c>
      <c r="Q16" s="181">
        <v>0.62847222222222243</v>
      </c>
      <c r="R16" s="181">
        <v>0.67847222222222248</v>
      </c>
      <c r="S16" s="181">
        <v>0.69513888888888919</v>
      </c>
      <c r="T16" s="181">
        <v>0.71180555555555591</v>
      </c>
      <c r="U16" s="181">
        <v>0.72847222222222263</v>
      </c>
      <c r="V16" s="181">
        <v>0.74513888888888935</v>
      </c>
      <c r="W16" s="181">
        <v>0.76180555555555607</v>
      </c>
      <c r="X16" s="181">
        <v>0.77847222222222279</v>
      </c>
      <c r="Y16" s="181">
        <v>0.9111111111111112</v>
      </c>
    </row>
    <row r="17" spans="1:33" s="166" customFormat="1" ht="18" customHeight="1" outlineLevel="1" x14ac:dyDescent="0.25">
      <c r="A17" s="158"/>
      <c r="B17" s="180" t="s">
        <v>22</v>
      </c>
      <c r="C17" s="179" t="s">
        <v>11</v>
      </c>
      <c r="D17" s="181">
        <v>0.24722222222222223</v>
      </c>
      <c r="E17" s="181">
        <v>0.26388888888888895</v>
      </c>
      <c r="F17" s="181">
        <v>0.28055555555555567</v>
      </c>
      <c r="G17" s="181">
        <v>0.29722222222222233</v>
      </c>
      <c r="H17" s="181">
        <v>0.31388888888888899</v>
      </c>
      <c r="I17" s="181">
        <v>0.33055555555555566</v>
      </c>
      <c r="J17" s="181">
        <v>0.34722222222222232</v>
      </c>
      <c r="K17" s="181">
        <v>0.36388888888888898</v>
      </c>
      <c r="L17" s="181">
        <v>0.38888888888888901</v>
      </c>
      <c r="M17" s="181">
        <v>0.43055555555555569</v>
      </c>
      <c r="N17" s="181">
        <v>0.48055555555555568</v>
      </c>
      <c r="O17" s="181">
        <v>0.53055555555555567</v>
      </c>
      <c r="P17" s="181">
        <v>0.58055555555555571</v>
      </c>
      <c r="Q17" s="181">
        <v>0.63055555555555576</v>
      </c>
      <c r="R17" s="181">
        <v>0.6805555555555558</v>
      </c>
      <c r="S17" s="181">
        <v>0.69722222222222252</v>
      </c>
      <c r="T17" s="181">
        <v>0.71388888888888924</v>
      </c>
      <c r="U17" s="181">
        <v>0.73055555555555596</v>
      </c>
      <c r="V17" s="181">
        <v>0.74722222222222268</v>
      </c>
      <c r="W17" s="181">
        <v>0.76388888888888939</v>
      </c>
      <c r="X17" s="181">
        <v>0.78055555555555611</v>
      </c>
      <c r="Y17" s="181">
        <v>0.91319444444444453</v>
      </c>
      <c r="AF17" s="158"/>
    </row>
    <row r="18" spans="1:33" s="173" customFormat="1" ht="18" customHeight="1" x14ac:dyDescent="0.25">
      <c r="A18" s="172"/>
      <c r="B18" s="180" t="s">
        <v>24</v>
      </c>
      <c r="C18" s="179" t="s">
        <v>11</v>
      </c>
      <c r="D18" s="181">
        <v>0.24791666666666667</v>
      </c>
      <c r="E18" s="181">
        <v>0.26458333333333339</v>
      </c>
      <c r="F18" s="181">
        <v>0.28125000000000011</v>
      </c>
      <c r="G18" s="181">
        <v>0.29791666666666677</v>
      </c>
      <c r="H18" s="181">
        <v>0.31458333333333344</v>
      </c>
      <c r="I18" s="181">
        <v>0.3312500000000001</v>
      </c>
      <c r="J18" s="181">
        <v>0.34791666666666676</v>
      </c>
      <c r="K18" s="181">
        <v>0.36458333333333343</v>
      </c>
      <c r="L18" s="181">
        <v>0.38958333333333345</v>
      </c>
      <c r="M18" s="181">
        <v>0.43125000000000013</v>
      </c>
      <c r="N18" s="181">
        <v>0.48125000000000012</v>
      </c>
      <c r="O18" s="181">
        <v>0.53125000000000011</v>
      </c>
      <c r="P18" s="181">
        <v>0.58125000000000016</v>
      </c>
      <c r="Q18" s="181">
        <v>0.6312500000000002</v>
      </c>
      <c r="R18" s="181">
        <v>0.68125000000000024</v>
      </c>
      <c r="S18" s="181">
        <v>0.69791666666666696</v>
      </c>
      <c r="T18" s="181">
        <v>0.71458333333333368</v>
      </c>
      <c r="U18" s="181">
        <v>0.7312500000000004</v>
      </c>
      <c r="V18" s="181">
        <v>0.74791666666666712</v>
      </c>
      <c r="W18" s="181">
        <v>0.76458333333333384</v>
      </c>
      <c r="X18" s="181">
        <v>0.78125000000000056</v>
      </c>
      <c r="Y18" s="181">
        <v>0.91388888888888897</v>
      </c>
      <c r="Z18" s="166"/>
      <c r="AA18" s="166"/>
      <c r="AB18" s="166"/>
      <c r="AC18" s="166"/>
      <c r="AD18" s="166"/>
      <c r="AE18" s="166"/>
      <c r="AF18" s="166"/>
    </row>
    <row r="19" spans="1:33" s="173" customFormat="1" ht="18" customHeight="1" x14ac:dyDescent="0.25">
      <c r="A19" s="172"/>
      <c r="B19" s="180" t="s">
        <v>26</v>
      </c>
      <c r="C19" s="179" t="s">
        <v>11</v>
      </c>
      <c r="D19" s="181">
        <v>0.24861111111111112</v>
      </c>
      <c r="E19" s="181">
        <v>0.26527777777777783</v>
      </c>
      <c r="F19" s="181">
        <v>0.28194444444444455</v>
      </c>
      <c r="G19" s="181">
        <v>0.29861111111111122</v>
      </c>
      <c r="H19" s="181">
        <v>0.31527777777777788</v>
      </c>
      <c r="I19" s="181">
        <v>0.33194444444444454</v>
      </c>
      <c r="J19" s="181">
        <v>0.3486111111111112</v>
      </c>
      <c r="K19" s="181">
        <v>0.36527777777777787</v>
      </c>
      <c r="L19" s="181">
        <v>0.39027777777777789</v>
      </c>
      <c r="M19" s="181">
        <v>0.43194444444444458</v>
      </c>
      <c r="N19" s="181">
        <v>0.48194444444444456</v>
      </c>
      <c r="O19" s="181">
        <v>0.53194444444444455</v>
      </c>
      <c r="P19" s="181">
        <v>0.5819444444444446</v>
      </c>
      <c r="Q19" s="181">
        <v>0.63194444444444464</v>
      </c>
      <c r="R19" s="181">
        <v>0.68194444444444469</v>
      </c>
      <c r="S19" s="181">
        <v>0.6986111111111114</v>
      </c>
      <c r="T19" s="181">
        <v>0.71527777777777812</v>
      </c>
      <c r="U19" s="181">
        <v>0.73194444444444484</v>
      </c>
      <c r="V19" s="181">
        <v>0.74861111111111156</v>
      </c>
      <c r="W19" s="181">
        <v>0.76527777777777828</v>
      </c>
      <c r="X19" s="181">
        <v>0.781944444444445</v>
      </c>
      <c r="Y19" s="181">
        <v>0.91458333333333341</v>
      </c>
      <c r="Z19" s="166"/>
      <c r="AA19" s="166"/>
      <c r="AB19" s="166"/>
      <c r="AC19" s="166"/>
      <c r="AD19" s="166"/>
      <c r="AE19" s="166"/>
      <c r="AF19" s="166"/>
    </row>
    <row r="20" spans="1:33" s="173" customFormat="1" ht="18" customHeight="1" outlineLevel="1" x14ac:dyDescent="0.25">
      <c r="A20" s="172"/>
      <c r="B20" s="180" t="s">
        <v>28</v>
      </c>
      <c r="C20" s="179" t="s">
        <v>11</v>
      </c>
      <c r="D20" s="181">
        <v>0.24930555555555556</v>
      </c>
      <c r="E20" s="181">
        <v>0.26597222222222228</v>
      </c>
      <c r="F20" s="181">
        <v>0.28263888888888899</v>
      </c>
      <c r="G20" s="181">
        <v>0.29930555555555566</v>
      </c>
      <c r="H20" s="181">
        <v>0.31597222222222232</v>
      </c>
      <c r="I20" s="181">
        <v>0.33263888888888898</v>
      </c>
      <c r="J20" s="181">
        <v>0.34930555555555565</v>
      </c>
      <c r="K20" s="181">
        <v>0.36597222222222231</v>
      </c>
      <c r="L20" s="181">
        <v>0.39097222222222233</v>
      </c>
      <c r="M20" s="181">
        <v>0.43263888888888902</v>
      </c>
      <c r="N20" s="181">
        <v>0.48263888888888901</v>
      </c>
      <c r="O20" s="181">
        <v>0.53263888888888899</v>
      </c>
      <c r="P20" s="181">
        <v>0.58263888888888904</v>
      </c>
      <c r="Q20" s="181">
        <v>0.63263888888888908</v>
      </c>
      <c r="R20" s="181">
        <v>0.68263888888888913</v>
      </c>
      <c r="S20" s="181">
        <v>0.69930555555555585</v>
      </c>
      <c r="T20" s="181">
        <v>0.71597222222222257</v>
      </c>
      <c r="U20" s="181">
        <v>0.73263888888888928</v>
      </c>
      <c r="V20" s="181">
        <v>0.749305555555556</v>
      </c>
      <c r="W20" s="181">
        <v>0.76597222222222272</v>
      </c>
      <c r="X20" s="181">
        <v>0.78263888888888944</v>
      </c>
      <c r="Y20" s="181">
        <v>0.91527777777777786</v>
      </c>
      <c r="Z20" s="166"/>
      <c r="AA20" s="166"/>
      <c r="AB20" s="166"/>
      <c r="AC20" s="166"/>
      <c r="AD20" s="166"/>
      <c r="AE20" s="166"/>
      <c r="AF20" s="166"/>
    </row>
    <row r="21" spans="1:33" s="173" customFormat="1" ht="18" customHeight="1" x14ac:dyDescent="0.25">
      <c r="A21" s="172"/>
      <c r="B21" s="180" t="s">
        <v>30</v>
      </c>
      <c r="C21" s="179" t="s">
        <v>11</v>
      </c>
      <c r="D21" s="181">
        <v>0.25069444444444444</v>
      </c>
      <c r="E21" s="181">
        <v>0.26736111111111116</v>
      </c>
      <c r="F21" s="181">
        <v>0.28402777777777788</v>
      </c>
      <c r="G21" s="181">
        <v>0.30069444444444454</v>
      </c>
      <c r="H21" s="181">
        <v>0.3173611111111112</v>
      </c>
      <c r="I21" s="181">
        <v>0.33402777777777787</v>
      </c>
      <c r="J21" s="181">
        <v>0.35069444444444453</v>
      </c>
      <c r="K21" s="181">
        <v>0.36736111111111119</v>
      </c>
      <c r="L21" s="181">
        <v>0.39236111111111122</v>
      </c>
      <c r="M21" s="181">
        <v>0.4340277777777779</v>
      </c>
      <c r="N21" s="181">
        <v>0.48402777777777789</v>
      </c>
      <c r="O21" s="181">
        <v>0.53402777777777788</v>
      </c>
      <c r="P21" s="181">
        <v>0.58402777777777792</v>
      </c>
      <c r="Q21" s="181">
        <v>0.63402777777777797</v>
      </c>
      <c r="R21" s="181">
        <v>0.68402777777777801</v>
      </c>
      <c r="S21" s="181">
        <v>0.70069444444444473</v>
      </c>
      <c r="T21" s="181">
        <v>0.71736111111111145</v>
      </c>
      <c r="U21" s="181">
        <v>0.73402777777777817</v>
      </c>
      <c r="V21" s="181">
        <v>0.75069444444444489</v>
      </c>
      <c r="W21" s="181">
        <v>0.7673611111111116</v>
      </c>
      <c r="X21" s="181">
        <v>0.78402777777777832</v>
      </c>
      <c r="Y21" s="181">
        <v>0.91666666666666674</v>
      </c>
      <c r="Z21" s="166"/>
      <c r="AA21" s="166"/>
      <c r="AB21" s="166"/>
      <c r="AC21" s="166"/>
      <c r="AD21" s="166"/>
      <c r="AE21" s="166"/>
      <c r="AF21" s="166"/>
    </row>
    <row r="22" spans="1:33" s="173" customFormat="1" ht="18" customHeight="1" x14ac:dyDescent="0.25">
      <c r="A22" s="172"/>
      <c r="B22" s="180" t="s">
        <v>32</v>
      </c>
      <c r="C22" s="179" t="s">
        <v>11</v>
      </c>
      <c r="D22" s="181">
        <v>0.25138888888888888</v>
      </c>
      <c r="E22" s="181">
        <v>0.2680555555555556</v>
      </c>
      <c r="F22" s="181">
        <v>0.28472222222222232</v>
      </c>
      <c r="G22" s="181">
        <v>0.30138888888888898</v>
      </c>
      <c r="H22" s="181">
        <v>0.31805555555555565</v>
      </c>
      <c r="I22" s="181">
        <v>0.33472222222222231</v>
      </c>
      <c r="J22" s="181">
        <v>0.35138888888888897</v>
      </c>
      <c r="K22" s="181">
        <v>0.36805555555555564</v>
      </c>
      <c r="L22" s="181">
        <v>0.39305555555555566</v>
      </c>
      <c r="M22" s="181">
        <v>0.43472222222222234</v>
      </c>
      <c r="N22" s="181">
        <v>0.48472222222222233</v>
      </c>
      <c r="O22" s="181">
        <v>0.53472222222222232</v>
      </c>
      <c r="P22" s="181">
        <v>0.58472222222222237</v>
      </c>
      <c r="Q22" s="181">
        <v>0.63472222222222241</v>
      </c>
      <c r="R22" s="181">
        <v>0.68472222222222245</v>
      </c>
      <c r="S22" s="181">
        <v>0.70138888888888917</v>
      </c>
      <c r="T22" s="181">
        <v>0.71805555555555589</v>
      </c>
      <c r="U22" s="181">
        <v>0.73472222222222261</v>
      </c>
      <c r="V22" s="181">
        <v>0.75138888888888933</v>
      </c>
      <c r="W22" s="181">
        <v>0.76805555555555605</v>
      </c>
      <c r="X22" s="181">
        <v>0.78472222222222276</v>
      </c>
      <c r="Y22" s="181">
        <v>0.91736111111111118</v>
      </c>
      <c r="Z22" s="166"/>
      <c r="AA22" s="166"/>
      <c r="AB22" s="166"/>
      <c r="AC22" s="166"/>
      <c r="AD22" s="166"/>
      <c r="AE22" s="166"/>
      <c r="AF22" s="166"/>
    </row>
    <row r="23" spans="1:33" s="173" customFormat="1" ht="18" customHeight="1" outlineLevel="1" x14ac:dyDescent="0.25">
      <c r="A23" s="172"/>
      <c r="B23" s="180" t="s">
        <v>34</v>
      </c>
      <c r="C23" s="179" t="s">
        <v>11</v>
      </c>
      <c r="D23" s="181">
        <v>0.25208333333333333</v>
      </c>
      <c r="E23" s="181">
        <v>0.26875000000000004</v>
      </c>
      <c r="F23" s="181">
        <v>0.28541666666666676</v>
      </c>
      <c r="G23" s="181">
        <v>0.30208333333333343</v>
      </c>
      <c r="H23" s="181">
        <v>0.31875000000000009</v>
      </c>
      <c r="I23" s="181">
        <v>0.33541666666666675</v>
      </c>
      <c r="J23" s="181">
        <v>0.35208333333333341</v>
      </c>
      <c r="K23" s="181">
        <v>0.36875000000000008</v>
      </c>
      <c r="L23" s="181">
        <v>0.3937500000000001</v>
      </c>
      <c r="M23" s="181">
        <v>0.43541666666666679</v>
      </c>
      <c r="N23" s="181">
        <v>0.48541666666666677</v>
      </c>
      <c r="O23" s="181">
        <v>0.53541666666666676</v>
      </c>
      <c r="P23" s="181">
        <v>0.58541666666666681</v>
      </c>
      <c r="Q23" s="181">
        <v>0.63541666666666685</v>
      </c>
      <c r="R23" s="181">
        <v>0.6854166666666669</v>
      </c>
      <c r="S23" s="181">
        <v>0.70208333333333361</v>
      </c>
      <c r="T23" s="181">
        <v>0.71875000000000033</v>
      </c>
      <c r="U23" s="181">
        <v>0.73541666666666705</v>
      </c>
      <c r="V23" s="181">
        <v>0.75208333333333377</v>
      </c>
      <c r="W23" s="181">
        <v>0.76875000000000049</v>
      </c>
      <c r="X23" s="181">
        <v>0.78541666666666721</v>
      </c>
      <c r="Y23" s="181">
        <v>0.91805555555555562</v>
      </c>
      <c r="Z23" s="166"/>
      <c r="AA23" s="166"/>
      <c r="AB23" s="166"/>
      <c r="AC23" s="166"/>
      <c r="AD23" s="166"/>
      <c r="AE23" s="166"/>
      <c r="AF23" s="166"/>
    </row>
    <row r="24" spans="1:33" s="173" customFormat="1" ht="18" customHeight="1" outlineLevel="1" x14ac:dyDescent="0.25">
      <c r="A24" s="172"/>
      <c r="B24" s="180" t="s">
        <v>36</v>
      </c>
      <c r="C24" s="179" t="s">
        <v>11</v>
      </c>
      <c r="D24" s="181">
        <v>0.25347222222222221</v>
      </c>
      <c r="E24" s="181">
        <v>0.27013888888888893</v>
      </c>
      <c r="F24" s="181">
        <v>0.28680555555555565</v>
      </c>
      <c r="G24" s="181">
        <v>0.30347222222222231</v>
      </c>
      <c r="H24" s="181">
        <v>0.32013888888888897</v>
      </c>
      <c r="I24" s="181">
        <v>0.33680555555555564</v>
      </c>
      <c r="J24" s="181">
        <v>0.3534722222222223</v>
      </c>
      <c r="K24" s="181">
        <v>0.37013888888888896</v>
      </c>
      <c r="L24" s="181">
        <v>0.39513888888888898</v>
      </c>
      <c r="M24" s="181">
        <v>0.43680555555555567</v>
      </c>
      <c r="N24" s="181">
        <v>0.48680555555555566</v>
      </c>
      <c r="O24" s="181">
        <v>0.53680555555555565</v>
      </c>
      <c r="P24" s="181">
        <v>0.58680555555555569</v>
      </c>
      <c r="Q24" s="181">
        <v>0.63680555555555574</v>
      </c>
      <c r="R24" s="181">
        <v>0.68680555555555578</v>
      </c>
      <c r="S24" s="181">
        <v>0.7034722222222225</v>
      </c>
      <c r="T24" s="181">
        <v>0.72013888888888922</v>
      </c>
      <c r="U24" s="181">
        <v>0.73680555555555594</v>
      </c>
      <c r="V24" s="181">
        <v>0.75347222222222265</v>
      </c>
      <c r="W24" s="181">
        <v>0.77013888888888937</v>
      </c>
      <c r="X24" s="181">
        <v>0.78680555555555609</v>
      </c>
      <c r="Y24" s="181">
        <v>0.91944444444444451</v>
      </c>
      <c r="Z24" s="166"/>
      <c r="AA24" s="166"/>
      <c r="AB24" s="166"/>
      <c r="AC24" s="166"/>
      <c r="AD24" s="166"/>
      <c r="AE24" s="166"/>
      <c r="AF24" s="166"/>
    </row>
    <row r="25" spans="1:33" s="173" customFormat="1" ht="18" customHeight="1" x14ac:dyDescent="0.25">
      <c r="A25" s="172"/>
      <c r="B25" s="176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66"/>
      <c r="AB25" s="166"/>
      <c r="AC25" s="166"/>
      <c r="AD25" s="166"/>
      <c r="AE25" s="166"/>
      <c r="AF25" s="166"/>
      <c r="AG25" s="166"/>
    </row>
    <row r="26" spans="1:33" s="173" customFormat="1" ht="18" customHeight="1" x14ac:dyDescent="0.25">
      <c r="A26" s="172"/>
      <c r="B26" s="194" t="s">
        <v>36</v>
      </c>
      <c r="C26" s="179" t="s">
        <v>11</v>
      </c>
      <c r="D26" s="191">
        <v>0.25347222222222221</v>
      </c>
      <c r="E26" s="184">
        <v>0.27013888888888887</v>
      </c>
      <c r="F26" s="184">
        <v>0.28680555555555554</v>
      </c>
      <c r="G26" s="184">
        <v>0.3034722222222222</v>
      </c>
      <c r="H26" s="184">
        <v>0.32013888888888886</v>
      </c>
      <c r="I26" s="184">
        <v>0.33680555555555552</v>
      </c>
      <c r="J26" s="184">
        <v>0.35347222222222219</v>
      </c>
      <c r="K26" s="184">
        <v>0.37013888888888885</v>
      </c>
      <c r="L26" s="184">
        <v>0.39513888888888887</v>
      </c>
      <c r="M26" s="184">
        <v>0.43680555555555556</v>
      </c>
      <c r="N26" s="184">
        <v>0.48680555555555555</v>
      </c>
      <c r="O26" s="184">
        <v>0.53680555555555554</v>
      </c>
      <c r="P26" s="184">
        <v>0.58680555555555558</v>
      </c>
      <c r="Q26" s="184">
        <v>0.63680555555555562</v>
      </c>
      <c r="R26" s="184">
        <v>0.68680555555555567</v>
      </c>
      <c r="S26" s="184">
        <v>0.70347222222222239</v>
      </c>
      <c r="T26" s="184">
        <v>0.72013888888888911</v>
      </c>
      <c r="U26" s="184">
        <v>0.73680555555555582</v>
      </c>
      <c r="V26" s="184">
        <v>0.75347222222222254</v>
      </c>
      <c r="W26" s="184">
        <v>0.77013888888888926</v>
      </c>
      <c r="X26" s="184">
        <v>0.78680555555555598</v>
      </c>
      <c r="Y26" s="184">
        <v>0.89583333333333337</v>
      </c>
      <c r="Z26" s="184">
        <v>0.9375</v>
      </c>
      <c r="AA26" s="166"/>
      <c r="AB26" s="166"/>
      <c r="AC26" s="166"/>
      <c r="AD26" s="166"/>
      <c r="AE26" s="166"/>
      <c r="AF26" s="166"/>
      <c r="AG26" s="166"/>
    </row>
    <row r="27" spans="1:33" s="173" customFormat="1" ht="18" customHeight="1" x14ac:dyDescent="0.25">
      <c r="A27" s="172"/>
      <c r="B27" s="178" t="s">
        <v>34</v>
      </c>
      <c r="C27" s="179" t="s">
        <v>11</v>
      </c>
      <c r="D27" s="192">
        <v>0.25416666666666665</v>
      </c>
      <c r="E27" s="181">
        <v>0.27083333333333331</v>
      </c>
      <c r="F27" s="181">
        <v>0.28749999999999998</v>
      </c>
      <c r="G27" s="181">
        <v>0.30416666666666664</v>
      </c>
      <c r="H27" s="181">
        <v>0.3208333333333333</v>
      </c>
      <c r="I27" s="181">
        <v>0.33749999999999997</v>
      </c>
      <c r="J27" s="181">
        <v>0.35416666666666663</v>
      </c>
      <c r="K27" s="181">
        <v>0.37083333333333329</v>
      </c>
      <c r="L27" s="181">
        <v>0.39583333333333331</v>
      </c>
      <c r="M27" s="181">
        <v>0.4375</v>
      </c>
      <c r="N27" s="181">
        <v>0.48749999999999999</v>
      </c>
      <c r="O27" s="181">
        <v>0.53749999999999998</v>
      </c>
      <c r="P27" s="181">
        <v>0.58750000000000002</v>
      </c>
      <c r="Q27" s="181">
        <v>0.63750000000000007</v>
      </c>
      <c r="R27" s="181">
        <v>0.68750000000000011</v>
      </c>
      <c r="S27" s="181">
        <v>0.70416666666666683</v>
      </c>
      <c r="T27" s="181">
        <v>0.72083333333333355</v>
      </c>
      <c r="U27" s="181">
        <v>0.73750000000000027</v>
      </c>
      <c r="V27" s="181">
        <v>0.75416666666666698</v>
      </c>
      <c r="W27" s="181">
        <v>0.7708333333333337</v>
      </c>
      <c r="X27" s="181">
        <v>0.78750000000000042</v>
      </c>
      <c r="Y27" s="181">
        <v>0.8965277777777777</v>
      </c>
      <c r="Z27" s="181">
        <v>0.93819444444444444</v>
      </c>
      <c r="AA27" s="166"/>
      <c r="AB27" s="166"/>
      <c r="AC27" s="166"/>
      <c r="AD27" s="166"/>
      <c r="AE27" s="166"/>
      <c r="AF27" s="166"/>
      <c r="AG27" s="166"/>
    </row>
    <row r="28" spans="1:33" s="173" customFormat="1" ht="18" customHeight="1" x14ac:dyDescent="0.25">
      <c r="A28" s="172"/>
      <c r="B28" s="178" t="s">
        <v>32</v>
      </c>
      <c r="C28" s="179" t="s">
        <v>11</v>
      </c>
      <c r="D28" s="192">
        <v>0.25486111111111109</v>
      </c>
      <c r="E28" s="181">
        <v>0.27152777777777776</v>
      </c>
      <c r="F28" s="181">
        <v>0.28819444444444442</v>
      </c>
      <c r="G28" s="181">
        <v>0.30486111111111108</v>
      </c>
      <c r="H28" s="181">
        <v>0.32152777777777775</v>
      </c>
      <c r="I28" s="181">
        <v>0.33819444444444441</v>
      </c>
      <c r="J28" s="181">
        <v>0.35486111111111107</v>
      </c>
      <c r="K28" s="181">
        <v>0.37152777777777773</v>
      </c>
      <c r="L28" s="181">
        <v>0.39652777777777776</v>
      </c>
      <c r="M28" s="181">
        <v>0.43819444444444444</v>
      </c>
      <c r="N28" s="181">
        <v>0.48819444444444443</v>
      </c>
      <c r="O28" s="181">
        <v>0.53819444444444442</v>
      </c>
      <c r="P28" s="181">
        <v>0.58819444444444446</v>
      </c>
      <c r="Q28" s="181">
        <v>0.63819444444444451</v>
      </c>
      <c r="R28" s="181">
        <v>0.68819444444444455</v>
      </c>
      <c r="S28" s="181">
        <v>0.70486111111111127</v>
      </c>
      <c r="T28" s="181">
        <v>0.72152777777777799</v>
      </c>
      <c r="U28" s="181">
        <v>0.73819444444444471</v>
      </c>
      <c r="V28" s="181">
        <v>0.75486111111111143</v>
      </c>
      <c r="W28" s="181">
        <v>0.77152777777777815</v>
      </c>
      <c r="X28" s="181">
        <v>0.78819444444444486</v>
      </c>
      <c r="Y28" s="181">
        <v>0.89722222222222225</v>
      </c>
      <c r="Z28" s="181">
        <v>0.93888888888888888</v>
      </c>
      <c r="AA28" s="166"/>
      <c r="AB28" s="166"/>
      <c r="AC28" s="166"/>
      <c r="AD28" s="166"/>
      <c r="AE28" s="166"/>
      <c r="AF28" s="166"/>
      <c r="AG28" s="166"/>
    </row>
    <row r="29" spans="1:33" s="173" customFormat="1" ht="18" customHeight="1" x14ac:dyDescent="0.25">
      <c r="A29" s="172"/>
      <c r="B29" s="178" t="s">
        <v>30</v>
      </c>
      <c r="C29" s="179" t="s">
        <v>11</v>
      </c>
      <c r="D29" s="192">
        <v>0.25694444444444448</v>
      </c>
      <c r="E29" s="181">
        <v>0.27361111111111114</v>
      </c>
      <c r="F29" s="181">
        <v>0.2902777777777778</v>
      </c>
      <c r="G29" s="181">
        <v>0.30694444444444446</v>
      </c>
      <c r="H29" s="181">
        <v>0.32361111111111113</v>
      </c>
      <c r="I29" s="181">
        <v>0.34027777777777779</v>
      </c>
      <c r="J29" s="181">
        <v>0.35694444444444445</v>
      </c>
      <c r="K29" s="181">
        <v>0.37361111111111112</v>
      </c>
      <c r="L29" s="181">
        <v>0.39861111111111114</v>
      </c>
      <c r="M29" s="181">
        <v>0.44027777777777782</v>
      </c>
      <c r="N29" s="181">
        <v>0.49027777777777781</v>
      </c>
      <c r="O29" s="181">
        <v>0.54027777777777786</v>
      </c>
      <c r="P29" s="181">
        <v>0.5902777777777779</v>
      </c>
      <c r="Q29" s="181">
        <v>0.64027777777777795</v>
      </c>
      <c r="R29" s="181">
        <v>0.69027777777777799</v>
      </c>
      <c r="S29" s="181">
        <v>0.70694444444444471</v>
      </c>
      <c r="T29" s="181">
        <v>0.72361111111111143</v>
      </c>
      <c r="U29" s="181">
        <v>0.74027777777777815</v>
      </c>
      <c r="V29" s="181">
        <v>0.75694444444444486</v>
      </c>
      <c r="W29" s="181">
        <v>0.77361111111111158</v>
      </c>
      <c r="X29" s="181">
        <v>0.7902777777777783</v>
      </c>
      <c r="Y29" s="181">
        <v>0.89930555555555547</v>
      </c>
      <c r="Z29" s="181">
        <v>0.94097222222222232</v>
      </c>
      <c r="AA29" s="166"/>
      <c r="AB29" s="166"/>
      <c r="AC29" s="166"/>
      <c r="AD29" s="166"/>
      <c r="AE29" s="166"/>
      <c r="AF29" s="166"/>
      <c r="AG29" s="166"/>
    </row>
    <row r="30" spans="1:33" s="173" customFormat="1" ht="18" customHeight="1" x14ac:dyDescent="0.25">
      <c r="B30" s="178" t="s">
        <v>28</v>
      </c>
      <c r="C30" s="179" t="s">
        <v>11</v>
      </c>
      <c r="D30" s="192">
        <v>0.25763888888888892</v>
      </c>
      <c r="E30" s="181">
        <v>0.27430555555555558</v>
      </c>
      <c r="F30" s="181">
        <v>0.29097222222222224</v>
      </c>
      <c r="G30" s="181">
        <v>0.30763888888888891</v>
      </c>
      <c r="H30" s="181">
        <v>0.32430555555555557</v>
      </c>
      <c r="I30" s="181">
        <v>0.34097222222222223</v>
      </c>
      <c r="J30" s="181">
        <v>0.3576388888888889</v>
      </c>
      <c r="K30" s="181">
        <v>0.37430555555555556</v>
      </c>
      <c r="L30" s="181">
        <v>0.39930555555555558</v>
      </c>
      <c r="M30" s="181">
        <v>0.44097222222222227</v>
      </c>
      <c r="N30" s="181">
        <v>0.49097222222222225</v>
      </c>
      <c r="O30" s="181">
        <v>0.5409722222222223</v>
      </c>
      <c r="P30" s="181">
        <v>0.59097222222222234</v>
      </c>
      <c r="Q30" s="181">
        <v>0.64097222222222239</v>
      </c>
      <c r="R30" s="181">
        <v>0.69097222222222243</v>
      </c>
      <c r="S30" s="181">
        <v>0.70763888888888915</v>
      </c>
      <c r="T30" s="181">
        <v>0.72430555555555587</v>
      </c>
      <c r="U30" s="181">
        <v>0.74097222222222259</v>
      </c>
      <c r="V30" s="181">
        <v>0.75763888888888931</v>
      </c>
      <c r="W30" s="181">
        <v>0.77430555555555602</v>
      </c>
      <c r="X30" s="181">
        <v>0.79097222222222274</v>
      </c>
      <c r="Y30" s="181">
        <v>0.9</v>
      </c>
      <c r="Z30" s="181">
        <v>0.94166666666666676</v>
      </c>
      <c r="AA30" s="166"/>
      <c r="AB30" s="166"/>
      <c r="AC30" s="166"/>
      <c r="AD30" s="166"/>
      <c r="AE30" s="166"/>
      <c r="AF30" s="166"/>
      <c r="AG30" s="166"/>
    </row>
    <row r="31" spans="1:33" s="173" customFormat="1" ht="17.399999999999999" customHeight="1" x14ac:dyDescent="0.25">
      <c r="B31" s="178" t="s">
        <v>26</v>
      </c>
      <c r="C31" s="179" t="s">
        <v>11</v>
      </c>
      <c r="D31" s="192">
        <v>0.2590277777777778</v>
      </c>
      <c r="E31" s="181">
        <v>0.27569444444444446</v>
      </c>
      <c r="F31" s="181">
        <v>0.29236111111111113</v>
      </c>
      <c r="G31" s="181">
        <v>0.30902777777777779</v>
      </c>
      <c r="H31" s="181">
        <v>0.32569444444444445</v>
      </c>
      <c r="I31" s="181">
        <v>0.34236111111111112</v>
      </c>
      <c r="J31" s="181">
        <v>0.35902777777777778</v>
      </c>
      <c r="K31" s="181">
        <v>0.37569444444444444</v>
      </c>
      <c r="L31" s="181">
        <v>0.40069444444444446</v>
      </c>
      <c r="M31" s="181">
        <v>0.44236111111111115</v>
      </c>
      <c r="N31" s="181">
        <v>0.49236111111111114</v>
      </c>
      <c r="O31" s="181">
        <v>0.54236111111111118</v>
      </c>
      <c r="P31" s="181">
        <v>0.59236111111111123</v>
      </c>
      <c r="Q31" s="181">
        <v>0.64236111111111127</v>
      </c>
      <c r="R31" s="181">
        <v>0.69236111111111132</v>
      </c>
      <c r="S31" s="181">
        <v>0.70902777777777803</v>
      </c>
      <c r="T31" s="181">
        <v>0.72569444444444475</v>
      </c>
      <c r="U31" s="181">
        <v>0.74236111111111147</v>
      </c>
      <c r="V31" s="181">
        <v>0.75902777777777819</v>
      </c>
      <c r="W31" s="181">
        <v>0.77569444444444491</v>
      </c>
      <c r="X31" s="181">
        <v>0.79236111111111163</v>
      </c>
      <c r="Y31" s="181">
        <v>0.90138888888888891</v>
      </c>
      <c r="Z31" s="181">
        <v>0.94305555555555565</v>
      </c>
      <c r="AA31" s="166"/>
      <c r="AB31" s="166"/>
      <c r="AC31" s="166"/>
      <c r="AD31" s="166"/>
      <c r="AE31" s="166"/>
      <c r="AF31" s="166"/>
      <c r="AG31" s="166"/>
    </row>
    <row r="32" spans="1:33" s="173" customFormat="1" ht="18" customHeight="1" x14ac:dyDescent="0.25">
      <c r="B32" s="178" t="s">
        <v>24</v>
      </c>
      <c r="C32" s="179" t="s">
        <v>11</v>
      </c>
      <c r="D32" s="192">
        <v>0.25972222222222224</v>
      </c>
      <c r="E32" s="181">
        <v>0.27638888888888891</v>
      </c>
      <c r="F32" s="181">
        <v>0.29305555555555557</v>
      </c>
      <c r="G32" s="181">
        <v>0.30972222222222223</v>
      </c>
      <c r="H32" s="181">
        <v>0.3263888888888889</v>
      </c>
      <c r="I32" s="181">
        <v>0.34305555555555556</v>
      </c>
      <c r="J32" s="181">
        <v>0.35972222222222222</v>
      </c>
      <c r="K32" s="181">
        <v>0.37638888888888888</v>
      </c>
      <c r="L32" s="181">
        <v>0.40138888888888891</v>
      </c>
      <c r="M32" s="181">
        <v>0.44305555555555559</v>
      </c>
      <c r="N32" s="181">
        <v>0.49305555555555558</v>
      </c>
      <c r="O32" s="181">
        <v>0.54305555555555562</v>
      </c>
      <c r="P32" s="181">
        <v>0.59305555555555567</v>
      </c>
      <c r="Q32" s="181">
        <v>0.64305555555555571</v>
      </c>
      <c r="R32" s="181">
        <v>0.69305555555555576</v>
      </c>
      <c r="S32" s="181">
        <v>0.70972222222222248</v>
      </c>
      <c r="T32" s="181">
        <v>0.72638888888888919</v>
      </c>
      <c r="U32" s="181">
        <v>0.74305555555555591</v>
      </c>
      <c r="V32" s="181">
        <v>0.75972222222222263</v>
      </c>
      <c r="W32" s="181">
        <v>0.77638888888888935</v>
      </c>
      <c r="X32" s="181">
        <v>0.79305555555555607</v>
      </c>
      <c r="Y32" s="181">
        <v>0.90208333333333324</v>
      </c>
      <c r="Z32" s="181">
        <v>0.94375000000000009</v>
      </c>
      <c r="AA32" s="166"/>
      <c r="AB32" s="166"/>
      <c r="AC32" s="166"/>
      <c r="AD32" s="166"/>
      <c r="AE32" s="166"/>
      <c r="AF32" s="166"/>
      <c r="AG32" s="166"/>
    </row>
    <row r="33" spans="1:36" s="186" customFormat="1" ht="18" customHeight="1" x14ac:dyDescent="0.25">
      <c r="A33" s="182"/>
      <c r="B33" s="178" t="s">
        <v>22</v>
      </c>
      <c r="C33" s="179" t="s">
        <v>11</v>
      </c>
      <c r="D33" s="192">
        <v>0.26041666666666669</v>
      </c>
      <c r="E33" s="181">
        <v>0.27708333333333335</v>
      </c>
      <c r="F33" s="181">
        <v>0.29375000000000001</v>
      </c>
      <c r="G33" s="181">
        <v>0.31041666666666667</v>
      </c>
      <c r="H33" s="181">
        <v>0.32708333333333334</v>
      </c>
      <c r="I33" s="181">
        <v>0.34375</v>
      </c>
      <c r="J33" s="181">
        <v>0.36041666666666666</v>
      </c>
      <c r="K33" s="181">
        <v>0.37708333333333333</v>
      </c>
      <c r="L33" s="181">
        <v>0.40208333333333335</v>
      </c>
      <c r="M33" s="181">
        <v>0.44375000000000003</v>
      </c>
      <c r="N33" s="181">
        <v>0.49375000000000002</v>
      </c>
      <c r="O33" s="181">
        <v>0.54375000000000007</v>
      </c>
      <c r="P33" s="181">
        <v>0.59375000000000011</v>
      </c>
      <c r="Q33" s="181">
        <v>0.64375000000000016</v>
      </c>
      <c r="R33" s="181">
        <v>0.6937500000000002</v>
      </c>
      <c r="S33" s="181">
        <v>0.71041666666666692</v>
      </c>
      <c r="T33" s="181">
        <v>0.72708333333333364</v>
      </c>
      <c r="U33" s="181">
        <v>0.74375000000000036</v>
      </c>
      <c r="V33" s="181">
        <v>0.76041666666666707</v>
      </c>
      <c r="W33" s="181">
        <v>0.77708333333333379</v>
      </c>
      <c r="X33" s="181">
        <v>0.79375000000000051</v>
      </c>
      <c r="Y33" s="181">
        <v>0.90277777777777779</v>
      </c>
      <c r="Z33" s="181">
        <v>0.94444444444444453</v>
      </c>
      <c r="AA33" s="187"/>
      <c r="AB33" s="187"/>
      <c r="AC33" s="187"/>
      <c r="AD33" s="187"/>
      <c r="AE33" s="187"/>
      <c r="AF33" s="187"/>
      <c r="AG33" s="185"/>
    </row>
    <row r="34" spans="1:36" s="173" customFormat="1" ht="18" customHeight="1" x14ac:dyDescent="0.25">
      <c r="B34" s="178" t="s">
        <v>20</v>
      </c>
      <c r="C34" s="179" t="s">
        <v>11</v>
      </c>
      <c r="D34" s="192">
        <v>0.26111111111111113</v>
      </c>
      <c r="E34" s="181">
        <v>0.27777777777777779</v>
      </c>
      <c r="F34" s="181">
        <v>0.29444444444444445</v>
      </c>
      <c r="G34" s="181">
        <v>0.31111111111111112</v>
      </c>
      <c r="H34" s="181">
        <v>0.32777777777777778</v>
      </c>
      <c r="I34" s="181">
        <v>0.34444444444444444</v>
      </c>
      <c r="J34" s="181">
        <v>0.3611111111111111</v>
      </c>
      <c r="K34" s="181">
        <v>0.37777777777777777</v>
      </c>
      <c r="L34" s="181">
        <v>0.40277777777777779</v>
      </c>
      <c r="M34" s="181">
        <v>0.44444444444444448</v>
      </c>
      <c r="N34" s="181">
        <v>0.49444444444444446</v>
      </c>
      <c r="O34" s="181">
        <v>0.54444444444444451</v>
      </c>
      <c r="P34" s="181">
        <v>0.59444444444444455</v>
      </c>
      <c r="Q34" s="181">
        <v>0.6444444444444446</v>
      </c>
      <c r="R34" s="181">
        <v>0.69444444444444464</v>
      </c>
      <c r="S34" s="181">
        <v>0.71111111111111136</v>
      </c>
      <c r="T34" s="181">
        <v>0.72777777777777808</v>
      </c>
      <c r="U34" s="181">
        <v>0.7444444444444448</v>
      </c>
      <c r="V34" s="181">
        <v>0.76111111111111152</v>
      </c>
      <c r="W34" s="181">
        <v>0.77777777777777823</v>
      </c>
      <c r="X34" s="181">
        <v>0.79444444444444495</v>
      </c>
      <c r="Y34" s="181">
        <v>0.90347222222222223</v>
      </c>
      <c r="Z34" s="181">
        <v>0.94513888888888897</v>
      </c>
      <c r="AA34" s="187"/>
      <c r="AB34" s="187"/>
      <c r="AC34" s="187"/>
      <c r="AD34" s="187"/>
      <c r="AE34" s="187"/>
      <c r="AF34" s="187"/>
      <c r="AG34" s="166"/>
    </row>
    <row r="35" spans="1:36" s="173" customFormat="1" ht="18" customHeight="1" x14ac:dyDescent="0.25">
      <c r="A35" s="172"/>
      <c r="B35" s="178" t="s">
        <v>18</v>
      </c>
      <c r="C35" s="179" t="s">
        <v>11</v>
      </c>
      <c r="D35" s="192">
        <v>0.26180555555555557</v>
      </c>
      <c r="E35" s="181">
        <v>0.27847222222222223</v>
      </c>
      <c r="F35" s="181">
        <v>0.2951388888888889</v>
      </c>
      <c r="G35" s="181">
        <v>0.31180555555555556</v>
      </c>
      <c r="H35" s="181">
        <v>0.32847222222222222</v>
      </c>
      <c r="I35" s="181">
        <v>0.34513888888888888</v>
      </c>
      <c r="J35" s="181">
        <v>0.36180555555555555</v>
      </c>
      <c r="K35" s="181">
        <v>0.37847222222222221</v>
      </c>
      <c r="L35" s="181">
        <v>0.40347222222222223</v>
      </c>
      <c r="M35" s="181">
        <v>0.44513888888888892</v>
      </c>
      <c r="N35" s="181">
        <v>0.49513888888888891</v>
      </c>
      <c r="O35" s="181">
        <v>0.54513888888888895</v>
      </c>
      <c r="P35" s="181">
        <v>0.59513888888888899</v>
      </c>
      <c r="Q35" s="181">
        <v>0.64513888888888904</v>
      </c>
      <c r="R35" s="181">
        <v>0.69513888888888908</v>
      </c>
      <c r="S35" s="181">
        <v>0.7118055555555558</v>
      </c>
      <c r="T35" s="181">
        <v>0.72847222222222252</v>
      </c>
      <c r="U35" s="181">
        <v>0.74513888888888924</v>
      </c>
      <c r="V35" s="181">
        <v>0.76180555555555596</v>
      </c>
      <c r="W35" s="181">
        <v>0.77847222222222268</v>
      </c>
      <c r="X35" s="181">
        <v>0.79513888888888939</v>
      </c>
      <c r="Y35" s="181">
        <v>0.90416666666666667</v>
      </c>
      <c r="Z35" s="181">
        <v>0.94583333333333341</v>
      </c>
      <c r="AA35" s="187"/>
      <c r="AB35" s="187"/>
      <c r="AC35" s="187"/>
      <c r="AD35" s="187"/>
      <c r="AE35" s="187"/>
      <c r="AF35" s="187"/>
      <c r="AG35" s="166"/>
    </row>
    <row r="36" spans="1:36" s="173" customFormat="1" ht="18" customHeight="1" x14ac:dyDescent="0.25">
      <c r="A36" s="172"/>
      <c r="B36" s="178" t="s">
        <v>16</v>
      </c>
      <c r="C36" s="179" t="s">
        <v>11</v>
      </c>
      <c r="D36" s="192">
        <v>0.26250000000000001</v>
      </c>
      <c r="E36" s="181">
        <v>0.27916666666666667</v>
      </c>
      <c r="F36" s="181">
        <v>0.29583333333333334</v>
      </c>
      <c r="G36" s="181">
        <v>0.3125</v>
      </c>
      <c r="H36" s="181">
        <v>0.32916666666666666</v>
      </c>
      <c r="I36" s="181">
        <v>0.34583333333333333</v>
      </c>
      <c r="J36" s="181">
        <v>0.36249999999999999</v>
      </c>
      <c r="K36" s="181">
        <v>0.37916666666666665</v>
      </c>
      <c r="L36" s="181">
        <v>0.40416666666666667</v>
      </c>
      <c r="M36" s="181">
        <v>0.44583333333333336</v>
      </c>
      <c r="N36" s="181">
        <v>0.49583333333333335</v>
      </c>
      <c r="O36" s="181">
        <v>0.54583333333333339</v>
      </c>
      <c r="P36" s="181">
        <v>0.59583333333333344</v>
      </c>
      <c r="Q36" s="181">
        <v>0.64583333333333348</v>
      </c>
      <c r="R36" s="181">
        <v>0.69583333333333353</v>
      </c>
      <c r="S36" s="181">
        <v>0.71250000000000024</v>
      </c>
      <c r="T36" s="181">
        <v>0.72916666666666696</v>
      </c>
      <c r="U36" s="181">
        <v>0.74583333333333368</v>
      </c>
      <c r="V36" s="181">
        <v>0.7625000000000004</v>
      </c>
      <c r="W36" s="181">
        <v>0.77916666666666712</v>
      </c>
      <c r="X36" s="181">
        <v>0.79583333333333384</v>
      </c>
      <c r="Y36" s="181">
        <v>0.90486111111111101</v>
      </c>
      <c r="Z36" s="181">
        <v>0.94652777777777786</v>
      </c>
      <c r="AA36" s="172"/>
      <c r="AB36" s="172"/>
      <c r="AC36" s="172"/>
      <c r="AD36" s="172"/>
      <c r="AE36" s="172"/>
      <c r="AF36" s="172"/>
      <c r="AG36" s="166"/>
    </row>
    <row r="37" spans="1:36" s="173" customFormat="1" ht="18" customHeight="1" x14ac:dyDescent="0.25">
      <c r="A37" s="172"/>
      <c r="B37" s="178" t="s">
        <v>77</v>
      </c>
      <c r="C37" s="179" t="s">
        <v>11</v>
      </c>
      <c r="D37" s="192">
        <v>0.26319444444444445</v>
      </c>
      <c r="E37" s="181">
        <v>0.27986111111111112</v>
      </c>
      <c r="F37" s="181">
        <v>0.29652777777777778</v>
      </c>
      <c r="G37" s="181">
        <v>0.31319444444444444</v>
      </c>
      <c r="H37" s="181">
        <v>0.3298611111111111</v>
      </c>
      <c r="I37" s="181">
        <v>0.34652777777777777</v>
      </c>
      <c r="J37" s="181">
        <v>0.36319444444444443</v>
      </c>
      <c r="K37" s="181">
        <v>0.37986111111111109</v>
      </c>
      <c r="L37" s="181">
        <v>0.40486111111111112</v>
      </c>
      <c r="M37" s="181">
        <v>0.4465277777777778</v>
      </c>
      <c r="N37" s="181">
        <v>0.49652777777777779</v>
      </c>
      <c r="O37" s="181">
        <v>0.54652777777777783</v>
      </c>
      <c r="P37" s="181">
        <v>0.59652777777777788</v>
      </c>
      <c r="Q37" s="181">
        <v>0.64652777777777792</v>
      </c>
      <c r="R37" s="181">
        <v>0.69652777777777797</v>
      </c>
      <c r="S37" s="181">
        <v>0.71319444444444469</v>
      </c>
      <c r="T37" s="181">
        <v>0.7298611111111114</v>
      </c>
      <c r="U37" s="181">
        <v>0.74652777777777812</v>
      </c>
      <c r="V37" s="181">
        <v>0.76319444444444484</v>
      </c>
      <c r="W37" s="181">
        <v>0.77986111111111156</v>
      </c>
      <c r="X37" s="181">
        <v>0.79652777777777828</v>
      </c>
      <c r="Y37" s="181">
        <v>0.90555555555555556</v>
      </c>
      <c r="Z37" s="181">
        <v>0.9472222222222223</v>
      </c>
      <c r="AA37" s="187"/>
      <c r="AB37" s="187"/>
      <c r="AC37" s="187"/>
      <c r="AD37" s="187"/>
      <c r="AE37" s="187"/>
      <c r="AF37" s="187"/>
      <c r="AG37" s="166"/>
    </row>
    <row r="38" spans="1:36" s="173" customFormat="1" ht="18" customHeight="1" x14ac:dyDescent="0.25">
      <c r="A38" s="172"/>
      <c r="B38" s="178" t="s">
        <v>76</v>
      </c>
      <c r="C38" s="179" t="s">
        <v>11</v>
      </c>
      <c r="D38" s="192">
        <v>0.2638888888888889</v>
      </c>
      <c r="E38" s="181">
        <v>0.28055555555555556</v>
      </c>
      <c r="F38" s="181">
        <v>0.29722222222222222</v>
      </c>
      <c r="G38" s="181">
        <v>0.31388888888888888</v>
      </c>
      <c r="H38" s="181">
        <v>0.33055555555555555</v>
      </c>
      <c r="I38" s="181">
        <v>0.34722222222222221</v>
      </c>
      <c r="J38" s="181">
        <v>0.36388888888888887</v>
      </c>
      <c r="K38" s="181">
        <v>0.38055555555555554</v>
      </c>
      <c r="L38" s="181">
        <v>0.40555555555555556</v>
      </c>
      <c r="M38" s="181">
        <v>0.44722222222222224</v>
      </c>
      <c r="N38" s="181">
        <v>0.49722222222222223</v>
      </c>
      <c r="O38" s="181">
        <v>0.54722222222222228</v>
      </c>
      <c r="P38" s="181">
        <v>0.59722222222222232</v>
      </c>
      <c r="Q38" s="181">
        <v>0.64722222222222237</v>
      </c>
      <c r="R38" s="181">
        <v>0.69722222222222241</v>
      </c>
      <c r="S38" s="181">
        <v>0.71388888888888913</v>
      </c>
      <c r="T38" s="181">
        <v>0.73055555555555585</v>
      </c>
      <c r="U38" s="181">
        <v>0.74722222222222257</v>
      </c>
      <c r="V38" s="181">
        <v>0.76388888888888928</v>
      </c>
      <c r="W38" s="181">
        <v>0.780555555555556</v>
      </c>
      <c r="X38" s="181">
        <v>0.79722222222222272</v>
      </c>
      <c r="Y38" s="181">
        <v>0.90625</v>
      </c>
      <c r="Z38" s="181">
        <v>0.94791666666666674</v>
      </c>
      <c r="AA38" s="172"/>
      <c r="AB38" s="172"/>
      <c r="AC38" s="172"/>
      <c r="AD38" s="172"/>
      <c r="AE38" s="172"/>
      <c r="AF38" s="172"/>
      <c r="AG38" s="166"/>
    </row>
    <row r="39" spans="1:36" s="173" customFormat="1" ht="18" customHeight="1" x14ac:dyDescent="0.25">
      <c r="A39" s="172"/>
      <c r="B39" s="178" t="s">
        <v>75</v>
      </c>
      <c r="C39" s="179" t="s">
        <v>11</v>
      </c>
      <c r="D39" s="192">
        <v>0.26458333333333334</v>
      </c>
      <c r="E39" s="181">
        <v>0.28125</v>
      </c>
      <c r="F39" s="181">
        <v>0.29791666666666666</v>
      </c>
      <c r="G39" s="181">
        <v>0.31458333333333333</v>
      </c>
      <c r="H39" s="181">
        <v>0.33124999999999999</v>
      </c>
      <c r="I39" s="181">
        <v>0.34791666666666665</v>
      </c>
      <c r="J39" s="181">
        <v>0.36458333333333331</v>
      </c>
      <c r="K39" s="181">
        <v>0.38124999999999998</v>
      </c>
      <c r="L39" s="181">
        <v>0.40625</v>
      </c>
      <c r="M39" s="181">
        <v>0.44791666666666669</v>
      </c>
      <c r="N39" s="181">
        <v>0.49791666666666667</v>
      </c>
      <c r="O39" s="181">
        <v>0.54791666666666672</v>
      </c>
      <c r="P39" s="181">
        <v>0.59791666666666676</v>
      </c>
      <c r="Q39" s="181">
        <v>0.64791666666666681</v>
      </c>
      <c r="R39" s="181">
        <v>0.69791666666666685</v>
      </c>
      <c r="S39" s="181">
        <v>0.71458333333333357</v>
      </c>
      <c r="T39" s="181">
        <v>0.73125000000000029</v>
      </c>
      <c r="U39" s="181">
        <v>0.74791666666666701</v>
      </c>
      <c r="V39" s="181">
        <v>0.76458333333333373</v>
      </c>
      <c r="W39" s="181">
        <v>0.78125000000000044</v>
      </c>
      <c r="X39" s="181">
        <v>0.79791666666666716</v>
      </c>
      <c r="Y39" s="181">
        <v>0.90694444444444444</v>
      </c>
      <c r="Z39" s="181">
        <v>0.94861111111111118</v>
      </c>
      <c r="AA39" s="172"/>
      <c r="AB39" s="172"/>
      <c r="AC39" s="172"/>
      <c r="AD39" s="172"/>
      <c r="AE39" s="172"/>
      <c r="AF39" s="172"/>
      <c r="AG39" s="166"/>
    </row>
    <row r="40" spans="1:36" s="173" customFormat="1" ht="18" customHeight="1" x14ac:dyDescent="0.25">
      <c r="B40" s="178" t="s">
        <v>74</v>
      </c>
      <c r="C40" s="179" t="s">
        <v>11</v>
      </c>
      <c r="D40" s="192">
        <v>0.26666666666666666</v>
      </c>
      <c r="E40" s="181">
        <v>0.28333333333333333</v>
      </c>
      <c r="F40" s="181">
        <v>0.3</v>
      </c>
      <c r="G40" s="181">
        <v>0.31666666666666665</v>
      </c>
      <c r="H40" s="181">
        <v>0.33333333333333331</v>
      </c>
      <c r="I40" s="181">
        <v>0.35</v>
      </c>
      <c r="J40" s="181">
        <v>0.36666666666666664</v>
      </c>
      <c r="K40" s="181">
        <v>0.3833333333333333</v>
      </c>
      <c r="L40" s="181">
        <v>0.40833333333333333</v>
      </c>
      <c r="M40" s="181">
        <v>0.45</v>
      </c>
      <c r="N40" s="181">
        <v>0.5</v>
      </c>
      <c r="O40" s="181">
        <v>0.55000000000000004</v>
      </c>
      <c r="P40" s="181">
        <v>0.60000000000000009</v>
      </c>
      <c r="Q40" s="181">
        <v>0.65000000000000013</v>
      </c>
      <c r="R40" s="181">
        <v>0.70000000000000018</v>
      </c>
      <c r="S40" s="181">
        <v>0.7166666666666669</v>
      </c>
      <c r="T40" s="181">
        <v>0.73333333333333361</v>
      </c>
      <c r="U40" s="181">
        <v>0.75000000000000033</v>
      </c>
      <c r="V40" s="181">
        <v>0.76666666666666705</v>
      </c>
      <c r="W40" s="181">
        <v>0.78333333333333377</v>
      </c>
      <c r="X40" s="181">
        <v>0.80000000000000049</v>
      </c>
      <c r="Y40" s="181">
        <v>0.90902777777777777</v>
      </c>
      <c r="Z40" s="181">
        <v>0.95069444444444451</v>
      </c>
      <c r="AA40" s="172"/>
      <c r="AB40" s="172"/>
      <c r="AC40" s="172"/>
      <c r="AD40" s="172"/>
      <c r="AE40" s="172"/>
      <c r="AF40" s="172"/>
      <c r="AG40" s="166"/>
    </row>
    <row r="41" spans="1:36" s="173" customFormat="1" ht="18" customHeight="1" x14ac:dyDescent="0.25">
      <c r="B41" s="178" t="s">
        <v>73</v>
      </c>
      <c r="C41" s="179" t="s">
        <v>11</v>
      </c>
      <c r="D41" s="192">
        <v>0.26805555555555555</v>
      </c>
      <c r="E41" s="181">
        <v>0.28472222222222221</v>
      </c>
      <c r="F41" s="181">
        <v>0.30138888888888887</v>
      </c>
      <c r="G41" s="181">
        <v>0.31805555555555554</v>
      </c>
      <c r="H41" s="181">
        <v>0.3347222222222222</v>
      </c>
      <c r="I41" s="181">
        <v>0.35138888888888886</v>
      </c>
      <c r="J41" s="181">
        <v>0.36805555555555552</v>
      </c>
      <c r="K41" s="181">
        <v>0.38472222222222219</v>
      </c>
      <c r="L41" s="181">
        <v>0.40972222222222221</v>
      </c>
      <c r="M41" s="181">
        <v>0.4513888888888889</v>
      </c>
      <c r="N41" s="181">
        <v>0.50138888888888888</v>
      </c>
      <c r="O41" s="181">
        <v>0.55138888888888893</v>
      </c>
      <c r="P41" s="181">
        <v>0.60138888888888897</v>
      </c>
      <c r="Q41" s="181">
        <v>0.65138888888888902</v>
      </c>
      <c r="R41" s="181">
        <v>0.70138888888888906</v>
      </c>
      <c r="S41" s="181">
        <v>0.71805555555555578</v>
      </c>
      <c r="T41" s="181">
        <v>0.7347222222222225</v>
      </c>
      <c r="U41" s="181">
        <v>0.75138888888888922</v>
      </c>
      <c r="V41" s="181">
        <v>0.76805555555555594</v>
      </c>
      <c r="W41" s="181">
        <v>0.78472222222222265</v>
      </c>
      <c r="X41" s="181">
        <v>0.80138888888888937</v>
      </c>
      <c r="Y41" s="181">
        <v>0.91041666666666676</v>
      </c>
      <c r="Z41" s="181">
        <v>0.95208333333333339</v>
      </c>
      <c r="AA41" s="187"/>
      <c r="AB41" s="187"/>
      <c r="AC41" s="187"/>
      <c r="AD41" s="187"/>
      <c r="AE41" s="187"/>
      <c r="AF41" s="187"/>
      <c r="AG41" s="166"/>
    </row>
    <row r="42" spans="1:36" s="173" customFormat="1" ht="18" customHeight="1" x14ac:dyDescent="0.25">
      <c r="B42" s="178" t="s">
        <v>72</v>
      </c>
      <c r="C42" s="179" t="s">
        <v>11</v>
      </c>
      <c r="D42" s="192">
        <v>0.27083333333333331</v>
      </c>
      <c r="E42" s="181">
        <v>0.28749999999999998</v>
      </c>
      <c r="F42" s="181">
        <v>0.30416666666666664</v>
      </c>
      <c r="G42" s="181">
        <v>0.3208333333333333</v>
      </c>
      <c r="H42" s="181">
        <v>0.33749999999999997</v>
      </c>
      <c r="I42" s="181">
        <v>0.35416666666666663</v>
      </c>
      <c r="J42" s="181">
        <v>0.37083333333333329</v>
      </c>
      <c r="K42" s="181">
        <v>0.38749999999999996</v>
      </c>
      <c r="L42" s="181">
        <v>0.41249999999999998</v>
      </c>
      <c r="M42" s="181">
        <v>0.45416666666666666</v>
      </c>
      <c r="N42" s="181">
        <v>0.50416666666666665</v>
      </c>
      <c r="O42" s="181">
        <v>0.5541666666666667</v>
      </c>
      <c r="P42" s="181">
        <v>0.60416666666666674</v>
      </c>
      <c r="Q42" s="181">
        <v>0.65416666666666679</v>
      </c>
      <c r="R42" s="181">
        <v>0.70416666666666683</v>
      </c>
      <c r="S42" s="181">
        <v>0.72083333333333355</v>
      </c>
      <c r="T42" s="181">
        <v>0.73750000000000027</v>
      </c>
      <c r="U42" s="181">
        <v>0.75416666666666698</v>
      </c>
      <c r="V42" s="181">
        <v>0.7708333333333337</v>
      </c>
      <c r="W42" s="181">
        <v>0.78750000000000042</v>
      </c>
      <c r="X42" s="181">
        <v>0.80416666666666714</v>
      </c>
      <c r="Y42" s="181">
        <v>0.91319444444444453</v>
      </c>
      <c r="Z42" s="181">
        <v>0.95486111111111116</v>
      </c>
      <c r="AA42" s="172"/>
      <c r="AB42" s="172"/>
      <c r="AC42" s="172"/>
      <c r="AD42" s="172"/>
      <c r="AE42" s="172"/>
      <c r="AF42" s="172"/>
      <c r="AG42" s="166"/>
    </row>
    <row r="43" spans="1:36" s="173" customFormat="1" ht="18" customHeight="1" x14ac:dyDescent="0.25">
      <c r="B43" s="178" t="s">
        <v>71</v>
      </c>
      <c r="C43" s="179" t="s">
        <v>11</v>
      </c>
      <c r="D43" s="192">
        <v>0.27291666666666664</v>
      </c>
      <c r="E43" s="181">
        <v>0.2895833333333333</v>
      </c>
      <c r="F43" s="181">
        <v>0.30624999999999997</v>
      </c>
      <c r="G43" s="181">
        <v>0.32291666666666663</v>
      </c>
      <c r="H43" s="181">
        <v>0.33958333333333329</v>
      </c>
      <c r="I43" s="181">
        <v>0.35624999999999996</v>
      </c>
      <c r="J43" s="181">
        <v>0.37291666666666662</v>
      </c>
      <c r="K43" s="181">
        <v>0.38958333333333328</v>
      </c>
      <c r="L43" s="181">
        <v>0.4145833333333333</v>
      </c>
      <c r="M43" s="181">
        <v>0.45624999999999999</v>
      </c>
      <c r="N43" s="181">
        <v>0.50624999999999998</v>
      </c>
      <c r="O43" s="181">
        <v>0.55625000000000002</v>
      </c>
      <c r="P43" s="181">
        <v>0.60625000000000007</v>
      </c>
      <c r="Q43" s="181">
        <v>0.65625000000000011</v>
      </c>
      <c r="R43" s="181">
        <v>0.70625000000000016</v>
      </c>
      <c r="S43" s="181">
        <v>0.72291666666666687</v>
      </c>
      <c r="T43" s="181">
        <v>0.73958333333333359</v>
      </c>
      <c r="U43" s="181">
        <v>0.75625000000000031</v>
      </c>
      <c r="V43" s="181">
        <v>0.77291666666666703</v>
      </c>
      <c r="W43" s="181">
        <v>0.78958333333333375</v>
      </c>
      <c r="X43" s="181">
        <v>0.80625000000000047</v>
      </c>
      <c r="Y43" s="181">
        <v>0.91527777777777775</v>
      </c>
      <c r="Z43" s="181">
        <v>0.95694444444444449</v>
      </c>
      <c r="AA43" s="172"/>
      <c r="AB43" s="172"/>
      <c r="AC43" s="172"/>
      <c r="AD43" s="172"/>
      <c r="AE43" s="172"/>
      <c r="AF43" s="172"/>
      <c r="AG43" s="166"/>
    </row>
    <row r="44" spans="1:36" s="173" customFormat="1" ht="18" customHeight="1" x14ac:dyDescent="0.25">
      <c r="B44" s="180" t="s">
        <v>70</v>
      </c>
      <c r="C44" s="179" t="s">
        <v>14</v>
      </c>
      <c r="D44" s="192">
        <v>0.27638888888888885</v>
      </c>
      <c r="E44" s="181">
        <v>0.29305555555555551</v>
      </c>
      <c r="F44" s="181">
        <v>0.30972222222222218</v>
      </c>
      <c r="G44" s="181">
        <v>0.32638888888888884</v>
      </c>
      <c r="H44" s="181">
        <v>0.3430555555555555</v>
      </c>
      <c r="I44" s="181">
        <v>0.35972222222222217</v>
      </c>
      <c r="J44" s="181">
        <v>0.37638888888888883</v>
      </c>
      <c r="K44" s="181">
        <v>0.39305555555555549</v>
      </c>
      <c r="L44" s="181">
        <v>0.41805555555555551</v>
      </c>
      <c r="M44" s="181">
        <v>0.4597222222222222</v>
      </c>
      <c r="N44" s="181">
        <v>0.50972222222222219</v>
      </c>
      <c r="O44" s="181">
        <v>0.55972222222222223</v>
      </c>
      <c r="P44" s="181">
        <v>0.60972222222222228</v>
      </c>
      <c r="Q44" s="181">
        <v>0.65972222222222232</v>
      </c>
      <c r="R44" s="181">
        <v>0.70972222222222237</v>
      </c>
      <c r="S44" s="181">
        <v>0.72638888888888908</v>
      </c>
      <c r="T44" s="181">
        <v>0.7430555555555558</v>
      </c>
      <c r="U44" s="181">
        <v>0.75972222222222252</v>
      </c>
      <c r="V44" s="181">
        <v>0.77638888888888924</v>
      </c>
      <c r="W44" s="181">
        <v>0.79305555555555596</v>
      </c>
      <c r="X44" s="181">
        <v>0.80972222222222268</v>
      </c>
      <c r="Y44" s="181">
        <v>0.91875000000000007</v>
      </c>
      <c r="Z44" s="181">
        <v>0.9604166666666667</v>
      </c>
      <c r="AA44" s="172"/>
      <c r="AB44" s="172"/>
      <c r="AC44" s="172"/>
      <c r="AD44" s="172"/>
      <c r="AE44" s="172"/>
      <c r="AF44" s="172"/>
      <c r="AG44" s="166"/>
    </row>
    <row r="45" spans="1:36" s="173" customFormat="1" ht="18" customHeight="1" x14ac:dyDescent="0.25"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93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66"/>
    </row>
    <row r="46" spans="1:36" s="173" customFormat="1" ht="18" customHeight="1" x14ac:dyDescent="0.25"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93"/>
      <c r="X46" s="172"/>
      <c r="Y46" s="172"/>
      <c r="Z46" s="172"/>
      <c r="AA46" s="172"/>
      <c r="AB46" s="172"/>
      <c r="AC46" s="172"/>
      <c r="AJ46" s="166"/>
    </row>
    <row r="47" spans="1:36" s="173" customFormat="1" ht="18" customHeight="1" x14ac:dyDescent="0.25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93"/>
      <c r="X47" s="172"/>
      <c r="Y47" s="172"/>
      <c r="Z47" s="172"/>
      <c r="AA47" s="172"/>
      <c r="AB47" s="172"/>
      <c r="AC47" s="172"/>
      <c r="AJ47" s="166"/>
    </row>
    <row r="48" spans="1:36" s="173" customFormat="1" ht="18" customHeight="1" x14ac:dyDescent="0.25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93"/>
      <c r="X48" s="172"/>
      <c r="Y48" s="172"/>
      <c r="Z48" s="172"/>
      <c r="AA48" s="172"/>
      <c r="AB48" s="172"/>
      <c r="AC48" s="172"/>
      <c r="AJ48" s="166"/>
    </row>
    <row r="49" spans="1:36" s="173" customFormat="1" ht="18" customHeight="1" x14ac:dyDescent="0.25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93"/>
      <c r="X49" s="172"/>
      <c r="Y49" s="172"/>
      <c r="Z49" s="172"/>
      <c r="AA49" s="172"/>
      <c r="AB49" s="172"/>
      <c r="AC49" s="172"/>
      <c r="AD49" s="186"/>
      <c r="AE49" s="186"/>
      <c r="AF49" s="186"/>
      <c r="AG49" s="186"/>
      <c r="AH49" s="186"/>
      <c r="AI49" s="186"/>
      <c r="AJ49" s="166"/>
    </row>
    <row r="50" spans="1:36" s="173" customFormat="1" ht="18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93"/>
      <c r="X50" s="172"/>
      <c r="Y50" s="172"/>
      <c r="Z50" s="172"/>
      <c r="AA50" s="172"/>
      <c r="AB50" s="172"/>
      <c r="AC50" s="172"/>
      <c r="AJ50" s="166"/>
    </row>
    <row r="51" spans="1:36" s="173" customFormat="1" ht="18" customHeight="1" x14ac:dyDescent="0.25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93"/>
      <c r="X51" s="172"/>
      <c r="Y51" s="172"/>
      <c r="Z51" s="172"/>
      <c r="AA51" s="172"/>
      <c r="AB51" s="172"/>
      <c r="AC51" s="172"/>
      <c r="AJ51" s="166"/>
    </row>
    <row r="52" spans="1:36" s="173" customFormat="1" ht="18" customHeight="1" x14ac:dyDescent="0.25"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93"/>
      <c r="X52" s="172"/>
      <c r="Y52" s="172"/>
      <c r="Z52" s="172"/>
      <c r="AA52" s="172"/>
      <c r="AB52" s="172"/>
      <c r="AC52" s="172"/>
      <c r="AJ52" s="166"/>
    </row>
    <row r="53" spans="1:36" s="173" customFormat="1" ht="18" customHeight="1" x14ac:dyDescent="0.25"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93"/>
      <c r="X53" s="172"/>
      <c r="Y53" s="172"/>
      <c r="Z53" s="172"/>
      <c r="AA53" s="172"/>
      <c r="AB53" s="172"/>
      <c r="AC53" s="172"/>
      <c r="AJ53" s="166"/>
    </row>
    <row r="54" spans="1:36" s="173" customFormat="1" ht="18" customHeight="1" x14ac:dyDescent="0.25"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93"/>
      <c r="X54" s="172"/>
      <c r="Y54" s="172"/>
      <c r="Z54" s="172"/>
      <c r="AA54" s="172"/>
      <c r="AB54" s="172"/>
      <c r="AC54" s="172"/>
      <c r="AJ54" s="166"/>
    </row>
    <row r="55" spans="1:36" s="173" customFormat="1" ht="18" customHeight="1" x14ac:dyDescent="0.25"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93"/>
      <c r="X55" s="172"/>
      <c r="Y55" s="172"/>
      <c r="Z55" s="172"/>
      <c r="AA55" s="172"/>
      <c r="AB55" s="172"/>
      <c r="AC55" s="172"/>
      <c r="AJ55" s="166"/>
    </row>
    <row r="56" spans="1:36" s="173" customFormat="1" ht="18" customHeight="1" x14ac:dyDescent="0.25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93"/>
      <c r="X56" s="172"/>
      <c r="Y56" s="172"/>
      <c r="Z56" s="172"/>
      <c r="AA56" s="172"/>
      <c r="AB56" s="172"/>
      <c r="AC56" s="172"/>
      <c r="AJ56" s="166"/>
    </row>
    <row r="57" spans="1:36" s="173" customFormat="1" ht="18" customHeight="1" x14ac:dyDescent="0.25"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93"/>
      <c r="X57" s="172"/>
      <c r="Y57" s="172"/>
      <c r="Z57" s="172"/>
      <c r="AA57" s="172"/>
      <c r="AB57" s="172"/>
      <c r="AC57" s="172"/>
    </row>
    <row r="58" spans="1:36" s="173" customFormat="1" ht="18" customHeight="1" x14ac:dyDescent="0.25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93"/>
      <c r="X58" s="172"/>
      <c r="Y58" s="172"/>
      <c r="Z58" s="172"/>
      <c r="AA58" s="172"/>
      <c r="AB58" s="172"/>
      <c r="AC58" s="172"/>
    </row>
    <row r="59" spans="1:36" s="173" customFormat="1" ht="18" customHeight="1" x14ac:dyDescent="0.25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93"/>
      <c r="X59" s="172"/>
      <c r="Y59" s="172"/>
      <c r="Z59" s="172"/>
      <c r="AA59" s="172"/>
      <c r="AB59" s="172"/>
      <c r="AC59" s="172"/>
    </row>
    <row r="60" spans="1:36" s="173" customFormat="1" ht="18" hidden="1" customHeight="1" outlineLevel="1" x14ac:dyDescent="0.25"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93"/>
      <c r="X60" s="172"/>
      <c r="Y60" s="172"/>
      <c r="Z60" s="172"/>
      <c r="AA60" s="172"/>
      <c r="AB60" s="172"/>
      <c r="AC60" s="172"/>
    </row>
    <row r="61" spans="1:36" s="173" customFormat="1" ht="18" customHeight="1" collapsed="1" x14ac:dyDescent="0.25"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93"/>
      <c r="X61" s="172"/>
      <c r="Y61" s="172"/>
      <c r="Z61" s="172"/>
      <c r="AA61" s="172"/>
      <c r="AB61" s="172"/>
      <c r="AC61" s="172"/>
    </row>
    <row r="62" spans="1:36" s="173" customFormat="1" ht="18" customHeight="1" x14ac:dyDescent="0.25"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93"/>
      <c r="X62" s="172"/>
      <c r="Y62" s="172"/>
      <c r="Z62" s="172"/>
      <c r="AA62" s="172"/>
      <c r="AB62" s="172"/>
      <c r="AC62" s="172"/>
    </row>
    <row r="63" spans="1:36" s="173" customFormat="1" ht="18" hidden="1" customHeight="1" outlineLevel="1" x14ac:dyDescent="0.25"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93"/>
      <c r="X63" s="172"/>
      <c r="Y63" s="172"/>
      <c r="Z63" s="172"/>
      <c r="AA63" s="172"/>
      <c r="AB63" s="172"/>
      <c r="AC63" s="172"/>
    </row>
    <row r="64" spans="1:36" s="173" customFormat="1" ht="18" hidden="1" customHeight="1" outlineLevel="1" x14ac:dyDescent="0.25"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93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</row>
    <row r="65" spans="1:35" s="173" customFormat="1" ht="18" customHeight="1" collapsed="1" x14ac:dyDescent="0.25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93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</row>
    <row r="66" spans="1:35" s="173" customFormat="1" ht="18" customHeight="1" x14ac:dyDescent="0.25"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93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</row>
    <row r="67" spans="1:35" s="173" customFormat="1" ht="18" customHeight="1" x14ac:dyDescent="0.25"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93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</row>
    <row r="68" spans="1:35" s="173" customFormat="1" ht="18" customHeight="1" x14ac:dyDescent="0.25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93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</row>
    <row r="69" spans="1:35" s="173" customFormat="1" ht="18" customHeight="1" x14ac:dyDescent="0.25"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93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</row>
    <row r="70" spans="1:35" s="173" customFormat="1" ht="18" customHeight="1" x14ac:dyDescent="0.25"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93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</row>
    <row r="71" spans="1:35" s="173" customFormat="1" ht="45" customHeight="1" x14ac:dyDescent="0.25"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93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</row>
    <row r="72" spans="1:35" s="173" customFormat="1" ht="18" customHeight="1" x14ac:dyDescent="0.25"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93"/>
      <c r="X72" s="172"/>
      <c r="Y72" s="172"/>
      <c r="Z72" s="172"/>
      <c r="AA72" s="172"/>
      <c r="AB72" s="172"/>
      <c r="AC72" s="172"/>
    </row>
    <row r="73" spans="1:35" s="186" customFormat="1" ht="18" customHeight="1" x14ac:dyDescent="0.25">
      <c r="A73" s="18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93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</row>
    <row r="74" spans="1:35" s="173" customFormat="1" ht="18" customHeight="1" x14ac:dyDescent="0.25"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93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</row>
    <row r="75" spans="1:35" s="173" customFormat="1" ht="18" customHeight="1" x14ac:dyDescent="0.25"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93"/>
      <c r="X75" s="172"/>
      <c r="Y75" s="172"/>
      <c r="Z75" s="172"/>
      <c r="AA75" s="172"/>
      <c r="AB75" s="172"/>
      <c r="AC75" s="172"/>
      <c r="AD75" s="172"/>
      <c r="AE75" s="172"/>
    </row>
    <row r="76" spans="1:35" s="173" customFormat="1" ht="18" customHeight="1" x14ac:dyDescent="0.25"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93"/>
      <c r="X76" s="172"/>
      <c r="Y76" s="172"/>
      <c r="Z76" s="172"/>
      <c r="AA76" s="172"/>
      <c r="AB76" s="172"/>
      <c r="AC76" s="172"/>
      <c r="AD76" s="172"/>
      <c r="AE76" s="172"/>
    </row>
    <row r="77" spans="1:35" s="173" customFormat="1" ht="18" customHeight="1" x14ac:dyDescent="0.25"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93"/>
      <c r="X77" s="172"/>
      <c r="Y77" s="172"/>
      <c r="Z77" s="172"/>
      <c r="AA77" s="172"/>
      <c r="AB77" s="172"/>
      <c r="AC77" s="172"/>
      <c r="AD77" s="172"/>
      <c r="AE77" s="172"/>
    </row>
    <row r="78" spans="1:35" s="173" customFormat="1" ht="18" customHeight="1" x14ac:dyDescent="0.25"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93"/>
      <c r="X78" s="172"/>
      <c r="Y78" s="172"/>
      <c r="Z78" s="172"/>
      <c r="AA78" s="172"/>
      <c r="AB78" s="172"/>
      <c r="AC78" s="172"/>
      <c r="AD78" s="172"/>
      <c r="AE78" s="172"/>
    </row>
    <row r="79" spans="1:35" s="173" customFormat="1" ht="18" customHeight="1" x14ac:dyDescent="0.25"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93"/>
      <c r="X79" s="172"/>
      <c r="Y79" s="172"/>
      <c r="Z79" s="172"/>
      <c r="AA79" s="172"/>
      <c r="AB79" s="172"/>
      <c r="AC79" s="172"/>
      <c r="AD79" s="172"/>
      <c r="AE79" s="172"/>
    </row>
    <row r="80" spans="1:35" s="173" customFormat="1" ht="18" customHeight="1" x14ac:dyDescent="0.25"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93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</row>
    <row r="81" spans="1:35" s="173" customFormat="1" ht="18" customHeight="1" x14ac:dyDescent="0.25"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93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</row>
    <row r="82" spans="1:35" s="173" customFormat="1" ht="18" customHeight="1" x14ac:dyDescent="0.25"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93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</row>
    <row r="83" spans="1:35" s="173" customFormat="1" ht="18" customHeight="1" x14ac:dyDescent="0.25"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93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</row>
    <row r="84" spans="1:35" s="173" customFormat="1" ht="18" customHeight="1" x14ac:dyDescent="0.25"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93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</row>
    <row r="85" spans="1:35" s="173" customFormat="1" ht="18" customHeight="1" x14ac:dyDescent="0.25"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93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</row>
    <row r="86" spans="1:35" s="173" customFormat="1" ht="18" customHeight="1" x14ac:dyDescent="0.25"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93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</row>
    <row r="87" spans="1:35" s="173" customFormat="1" ht="18" customHeight="1" x14ac:dyDescent="0.25"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93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</row>
    <row r="88" spans="1:35" ht="18" customHeight="1" x14ac:dyDescent="0.25">
      <c r="A88" s="173"/>
    </row>
    <row r="89" spans="1:35" ht="18" customHeight="1" x14ac:dyDescent="0.25">
      <c r="A89" s="173"/>
    </row>
    <row r="90" spans="1:35" ht="18" customHeight="1" x14ac:dyDescent="0.25">
      <c r="A90" s="173"/>
    </row>
    <row r="91" spans="1:35" ht="18" customHeight="1" x14ac:dyDescent="0.25">
      <c r="A91" s="173"/>
    </row>
    <row r="92" spans="1:35" ht="18" customHeight="1" x14ac:dyDescent="0.25">
      <c r="A92" s="173"/>
    </row>
    <row r="93" spans="1:35" ht="18" customHeight="1" x14ac:dyDescent="0.25">
      <c r="A93" s="173"/>
    </row>
    <row r="94" spans="1:35" ht="18" customHeight="1" x14ac:dyDescent="0.25">
      <c r="A94" s="173"/>
    </row>
    <row r="95" spans="1:35" ht="18" customHeight="1" x14ac:dyDescent="0.25">
      <c r="A95" s="173"/>
    </row>
    <row r="96" spans="1:35" ht="18" customHeight="1" x14ac:dyDescent="0.25">
      <c r="A96" s="173"/>
    </row>
  </sheetData>
  <pageMargins left="0.7" right="0.7" top="0.75" bottom="0.75" header="0.3" footer="0.3"/>
  <pageSetup paperSize="8" scale="46" orientation="landscape" r:id="rId1"/>
  <colBreaks count="1" manualBreakCount="1">
    <brk id="20" max="8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804F-B1E0-44F4-9D57-2EF41770F9DF}">
  <sheetPr filterMode="1"/>
  <dimension ref="A1:BG23"/>
  <sheetViews>
    <sheetView workbookViewId="0">
      <selection activeCell="AK6" sqref="AK6:AK22"/>
    </sheetView>
  </sheetViews>
  <sheetFormatPr defaultRowHeight="13.2" x14ac:dyDescent="0.25"/>
  <cols>
    <col min="1" max="9" width="10.33203125" customWidth="1"/>
    <col min="10" max="10" width="11.88671875" customWidth="1"/>
    <col min="11" max="59" width="10.33203125" customWidth="1"/>
  </cols>
  <sheetData>
    <row r="1" spans="1:59" s="152" customFormat="1" ht="43.2" x14ac:dyDescent="0.25">
      <c r="A1" s="144" t="s">
        <v>1</v>
      </c>
      <c r="B1" s="144" t="s">
        <v>3</v>
      </c>
      <c r="C1" s="145" t="s">
        <v>8</v>
      </c>
      <c r="D1" s="146" t="s">
        <v>96</v>
      </c>
      <c r="E1" s="147" t="s">
        <v>5</v>
      </c>
      <c r="F1" s="147" t="s">
        <v>6</v>
      </c>
      <c r="G1" s="148" t="s">
        <v>7</v>
      </c>
      <c r="H1" s="149" t="s">
        <v>93</v>
      </c>
      <c r="I1" s="150" t="s">
        <v>10</v>
      </c>
      <c r="J1" s="150" t="s">
        <v>70</v>
      </c>
      <c r="K1" s="150" t="s">
        <v>71</v>
      </c>
      <c r="L1" s="150" t="s">
        <v>72</v>
      </c>
      <c r="M1" s="150" t="s">
        <v>73</v>
      </c>
      <c r="N1" s="150" t="s">
        <v>74</v>
      </c>
      <c r="O1" s="150" t="s">
        <v>75</v>
      </c>
      <c r="P1" s="150" t="s">
        <v>76</v>
      </c>
      <c r="Q1" s="150" t="s">
        <v>77</v>
      </c>
      <c r="R1" s="150" t="s">
        <v>16</v>
      </c>
      <c r="S1" s="150" t="s">
        <v>18</v>
      </c>
      <c r="T1" s="150" t="s">
        <v>20</v>
      </c>
      <c r="U1" s="150" t="s">
        <v>22</v>
      </c>
      <c r="V1" s="150" t="s">
        <v>24</v>
      </c>
      <c r="W1" s="150" t="s">
        <v>26</v>
      </c>
      <c r="X1" s="150" t="s">
        <v>28</v>
      </c>
      <c r="Y1" s="150" t="s">
        <v>30</v>
      </c>
      <c r="Z1" s="150" t="s">
        <v>32</v>
      </c>
      <c r="AA1" s="150" t="s">
        <v>34</v>
      </c>
      <c r="AB1" s="150" t="s">
        <v>36</v>
      </c>
      <c r="AC1" s="151"/>
      <c r="AD1" s="151"/>
      <c r="AE1" s="144" t="s">
        <v>1</v>
      </c>
      <c r="AF1" s="144" t="s">
        <v>3</v>
      </c>
      <c r="AG1" s="145" t="s">
        <v>39</v>
      </c>
      <c r="AH1" s="146" t="s">
        <v>96</v>
      </c>
      <c r="AI1" s="147" t="s">
        <v>5</v>
      </c>
      <c r="AJ1" s="147" t="s">
        <v>6</v>
      </c>
      <c r="AK1" s="148" t="s">
        <v>7</v>
      </c>
      <c r="AL1" s="149" t="s">
        <v>93</v>
      </c>
      <c r="AM1" s="27" t="s">
        <v>38</v>
      </c>
      <c r="AN1" s="153" t="s">
        <v>36</v>
      </c>
      <c r="AO1" s="149" t="s">
        <v>34</v>
      </c>
      <c r="AP1" s="149" t="s">
        <v>32</v>
      </c>
      <c r="AQ1" s="149" t="s">
        <v>30</v>
      </c>
      <c r="AR1" s="149" t="s">
        <v>28</v>
      </c>
      <c r="AS1" s="149" t="s">
        <v>26</v>
      </c>
      <c r="AT1" s="149" t="s">
        <v>24</v>
      </c>
      <c r="AU1" s="149" t="s">
        <v>22</v>
      </c>
      <c r="AV1" s="149" t="s">
        <v>20</v>
      </c>
      <c r="AW1" s="149" t="s">
        <v>18</v>
      </c>
      <c r="AX1" s="149" t="s">
        <v>16</v>
      </c>
      <c r="AY1" s="149" t="s">
        <v>77</v>
      </c>
      <c r="AZ1" s="149" t="s">
        <v>76</v>
      </c>
      <c r="BA1" s="149" t="s">
        <v>75</v>
      </c>
      <c r="BB1" s="149" t="s">
        <v>74</v>
      </c>
      <c r="BC1" s="149" t="s">
        <v>73</v>
      </c>
      <c r="BD1" s="149" t="s">
        <v>72</v>
      </c>
      <c r="BE1" s="149" t="s">
        <v>71</v>
      </c>
      <c r="BF1" s="150" t="s">
        <v>70</v>
      </c>
      <c r="BG1" s="147" t="s">
        <v>10</v>
      </c>
    </row>
    <row r="2" spans="1:59" ht="14.4" hidden="1" x14ac:dyDescent="0.25">
      <c r="A2" s="14" t="s">
        <v>2</v>
      </c>
      <c r="B2" s="14" t="s">
        <v>91</v>
      </c>
      <c r="C2" s="14" t="s">
        <v>15</v>
      </c>
      <c r="D2" s="5" t="s">
        <v>94</v>
      </c>
      <c r="E2" s="18">
        <v>0.1</v>
      </c>
      <c r="F2" s="18"/>
      <c r="G2" s="20">
        <v>12.07</v>
      </c>
      <c r="H2" s="22">
        <v>790</v>
      </c>
      <c r="I2" s="24">
        <v>0.22638888888888889</v>
      </c>
      <c r="J2" s="25">
        <v>0.2298611111111111</v>
      </c>
      <c r="K2" s="25">
        <v>0.23472222222222219</v>
      </c>
      <c r="L2" s="25">
        <v>0.23750000000000002</v>
      </c>
      <c r="M2" s="25">
        <v>0.23958333333333334</v>
      </c>
      <c r="N2" s="25">
        <v>0.24097222222222223</v>
      </c>
      <c r="O2" s="25">
        <v>0.24166666666666667</v>
      </c>
      <c r="P2" s="25">
        <v>0.24236111111111111</v>
      </c>
      <c r="Q2" s="25">
        <v>0.24305555555555555</v>
      </c>
      <c r="R2" s="25">
        <v>0.24374999999999999</v>
      </c>
      <c r="S2" s="25">
        <v>0.24444444444444446</v>
      </c>
      <c r="T2" s="25">
        <v>0.24513888888888888</v>
      </c>
      <c r="U2" s="25">
        <v>0.24722222222222223</v>
      </c>
      <c r="V2" s="25">
        <v>0.24791666666666667</v>
      </c>
      <c r="W2" s="25">
        <v>0.24861111111111112</v>
      </c>
      <c r="X2" s="25">
        <v>0.24930555555555556</v>
      </c>
      <c r="Y2" s="25">
        <v>0.25069444444444444</v>
      </c>
      <c r="Z2" s="25">
        <v>0.25138888888888888</v>
      </c>
      <c r="AA2" s="25">
        <v>0.25208333333333333</v>
      </c>
      <c r="AB2" s="25">
        <v>0.25347222222222221</v>
      </c>
      <c r="AC2" s="17"/>
      <c r="AD2" s="13"/>
      <c r="AE2" s="14" t="s">
        <v>2</v>
      </c>
      <c r="AF2" s="14" t="s">
        <v>91</v>
      </c>
      <c r="AG2" s="14" t="s">
        <v>49</v>
      </c>
      <c r="AH2" s="5" t="s">
        <v>94</v>
      </c>
      <c r="AI2" s="18"/>
      <c r="AJ2" s="18">
        <v>0</v>
      </c>
      <c r="AK2" s="20">
        <v>11.89</v>
      </c>
      <c r="AL2" s="22">
        <v>790</v>
      </c>
      <c r="AM2" s="25"/>
      <c r="AN2" s="28">
        <v>0.25347222222222221</v>
      </c>
      <c r="AO2" s="28">
        <v>0.25416666666666665</v>
      </c>
      <c r="AP2" s="28">
        <v>0.25486111111111109</v>
      </c>
      <c r="AQ2" s="28">
        <v>0.25694444444444448</v>
      </c>
      <c r="AR2" s="28">
        <v>0.25763888888888892</v>
      </c>
      <c r="AS2" s="28">
        <v>0.2590277777777778</v>
      </c>
      <c r="AT2" s="28">
        <v>0.25972222222222224</v>
      </c>
      <c r="AU2" s="28">
        <v>0.26041666666666669</v>
      </c>
      <c r="AV2" s="28">
        <v>0.26111111111111113</v>
      </c>
      <c r="AW2" s="28">
        <v>0.26180555555555557</v>
      </c>
      <c r="AX2" s="28">
        <v>0.26250000000000001</v>
      </c>
      <c r="AY2" s="28">
        <v>0.26319444444444445</v>
      </c>
      <c r="AZ2" s="28">
        <v>0.2638888888888889</v>
      </c>
      <c r="BA2" s="28">
        <v>0.26458333333333334</v>
      </c>
      <c r="BB2" s="28">
        <v>0.26666666666666666</v>
      </c>
      <c r="BC2" s="28">
        <v>0.26805555555555555</v>
      </c>
      <c r="BD2" s="28">
        <v>0.27083333333333331</v>
      </c>
      <c r="BE2" s="28">
        <v>0.27291666666666664</v>
      </c>
      <c r="BF2" s="28">
        <v>0.27638888888888885</v>
      </c>
      <c r="BG2" s="28"/>
    </row>
    <row r="3" spans="1:59" ht="14.4" x14ac:dyDescent="0.25">
      <c r="A3" s="14" t="s">
        <v>2</v>
      </c>
      <c r="B3" s="14" t="s">
        <v>91</v>
      </c>
      <c r="C3" s="14" t="s">
        <v>15</v>
      </c>
      <c r="D3" s="5" t="s">
        <v>94</v>
      </c>
      <c r="E3" s="18">
        <v>0.1</v>
      </c>
      <c r="F3" s="19"/>
      <c r="G3" s="21">
        <v>12.07</v>
      </c>
      <c r="H3" s="23">
        <v>791</v>
      </c>
      <c r="I3" s="24">
        <v>0.24305555555555555</v>
      </c>
      <c r="J3" s="25">
        <v>0.24652777777777776</v>
      </c>
      <c r="K3" s="25">
        <v>0.25138888888888888</v>
      </c>
      <c r="L3" s="25">
        <v>0.25416666666666671</v>
      </c>
      <c r="M3" s="25">
        <v>0.25625000000000003</v>
      </c>
      <c r="N3" s="25">
        <v>0.25763888888888892</v>
      </c>
      <c r="O3" s="25">
        <v>0.25833333333333336</v>
      </c>
      <c r="P3" s="25">
        <v>0.2590277777777778</v>
      </c>
      <c r="Q3" s="25">
        <v>0.25972222222222224</v>
      </c>
      <c r="R3" s="25">
        <v>0.26041666666666669</v>
      </c>
      <c r="S3" s="25">
        <v>0.26111111111111118</v>
      </c>
      <c r="T3" s="25">
        <v>0.26180555555555562</v>
      </c>
      <c r="U3" s="25">
        <v>0.26388888888888895</v>
      </c>
      <c r="V3" s="25">
        <v>0.26458333333333339</v>
      </c>
      <c r="W3" s="25">
        <v>0.26527777777777783</v>
      </c>
      <c r="X3" s="25">
        <v>0.26597222222222228</v>
      </c>
      <c r="Y3" s="25">
        <v>0.26736111111111116</v>
      </c>
      <c r="Z3" s="25">
        <v>0.2680555555555556</v>
      </c>
      <c r="AA3" s="25">
        <v>0.26875000000000004</v>
      </c>
      <c r="AB3" s="25">
        <v>0.27013888888888893</v>
      </c>
      <c r="AC3" s="17"/>
      <c r="AD3" s="13"/>
      <c r="AE3" s="14" t="s">
        <v>2</v>
      </c>
      <c r="AF3" s="14" t="s">
        <v>91</v>
      </c>
      <c r="AG3" s="14" t="s">
        <v>49</v>
      </c>
      <c r="AH3" s="5" t="s">
        <v>94</v>
      </c>
      <c r="AI3" s="19"/>
      <c r="AJ3" s="18">
        <v>0</v>
      </c>
      <c r="AK3" s="21">
        <v>11.89</v>
      </c>
      <c r="AL3" s="23">
        <v>791</v>
      </c>
      <c r="AM3" s="25"/>
      <c r="AN3" s="25">
        <v>0.27013888888888887</v>
      </c>
      <c r="AO3" s="25">
        <v>0.27083333333333331</v>
      </c>
      <c r="AP3" s="25">
        <v>0.27152777777777776</v>
      </c>
      <c r="AQ3" s="25">
        <v>0.27361111111111114</v>
      </c>
      <c r="AR3" s="25">
        <v>0.27430555555555558</v>
      </c>
      <c r="AS3" s="25">
        <v>0.27569444444444446</v>
      </c>
      <c r="AT3" s="25">
        <v>0.27638888888888891</v>
      </c>
      <c r="AU3" s="25">
        <v>0.27708333333333335</v>
      </c>
      <c r="AV3" s="25">
        <v>0.27777777777777779</v>
      </c>
      <c r="AW3" s="25">
        <v>0.27847222222222223</v>
      </c>
      <c r="AX3" s="25">
        <v>0.27916666666666667</v>
      </c>
      <c r="AY3" s="25">
        <v>0.27986111111111112</v>
      </c>
      <c r="AZ3" s="25">
        <v>0.28055555555555556</v>
      </c>
      <c r="BA3" s="25">
        <v>0.28125</v>
      </c>
      <c r="BB3" s="25">
        <v>0.28333333333333333</v>
      </c>
      <c r="BC3" s="25">
        <v>0.28472222222222221</v>
      </c>
      <c r="BD3" s="25">
        <v>0.28749999999999998</v>
      </c>
      <c r="BE3" s="25">
        <v>0.2895833333333333</v>
      </c>
      <c r="BF3" s="25">
        <v>0.29305555555555551</v>
      </c>
      <c r="BG3" s="25"/>
    </row>
    <row r="4" spans="1:59" ht="14.4" hidden="1" x14ac:dyDescent="0.25">
      <c r="A4" s="14" t="s">
        <v>2</v>
      </c>
      <c r="B4" s="14" t="s">
        <v>91</v>
      </c>
      <c r="C4" s="14" t="s">
        <v>15</v>
      </c>
      <c r="D4" s="5" t="s">
        <v>94</v>
      </c>
      <c r="E4" s="18">
        <v>0.1</v>
      </c>
      <c r="F4" s="19"/>
      <c r="G4" s="21">
        <v>12.07</v>
      </c>
      <c r="H4" s="23">
        <v>792</v>
      </c>
      <c r="I4" s="24">
        <v>0.25972222222222224</v>
      </c>
      <c r="J4" s="25">
        <v>0.26319444444444445</v>
      </c>
      <c r="K4" s="25">
        <v>0.2680555555555556</v>
      </c>
      <c r="L4" s="25">
        <v>0.27083333333333343</v>
      </c>
      <c r="M4" s="25">
        <v>0.27291666666666675</v>
      </c>
      <c r="N4" s="25">
        <v>0.27430555555555564</v>
      </c>
      <c r="O4" s="25">
        <v>0.27500000000000008</v>
      </c>
      <c r="P4" s="25">
        <v>0.27569444444444452</v>
      </c>
      <c r="Q4" s="25">
        <v>0.27638888888888896</v>
      </c>
      <c r="R4" s="25">
        <v>0.2770833333333334</v>
      </c>
      <c r="S4" s="25">
        <v>0.2777777777777779</v>
      </c>
      <c r="T4" s="25">
        <v>0.27847222222222234</v>
      </c>
      <c r="U4" s="25">
        <v>0.28055555555555567</v>
      </c>
      <c r="V4" s="25">
        <v>0.28125000000000011</v>
      </c>
      <c r="W4" s="25">
        <v>0.28194444444444455</v>
      </c>
      <c r="X4" s="25">
        <v>0.28263888888888899</v>
      </c>
      <c r="Y4" s="25">
        <v>0.28402777777777788</v>
      </c>
      <c r="Z4" s="25">
        <v>0.28472222222222232</v>
      </c>
      <c r="AA4" s="25">
        <v>0.28541666666666676</v>
      </c>
      <c r="AB4" s="25">
        <v>0.28680555555555565</v>
      </c>
      <c r="AC4" s="17"/>
      <c r="AD4" s="13"/>
      <c r="AE4" s="14" t="s">
        <v>2</v>
      </c>
      <c r="AF4" s="14" t="s">
        <v>91</v>
      </c>
      <c r="AG4" s="14" t="s">
        <v>49</v>
      </c>
      <c r="AH4" s="5" t="s">
        <v>94</v>
      </c>
      <c r="AI4" s="19"/>
      <c r="AJ4" s="18">
        <v>0</v>
      </c>
      <c r="AK4" s="21">
        <v>11.89</v>
      </c>
      <c r="AL4" s="23">
        <v>792</v>
      </c>
      <c r="AM4" s="25"/>
      <c r="AN4" s="25">
        <v>0.28680555555555554</v>
      </c>
      <c r="AO4" s="25">
        <v>0.28749999999999998</v>
      </c>
      <c r="AP4" s="25">
        <v>0.28819444444444442</v>
      </c>
      <c r="AQ4" s="25">
        <v>0.2902777777777778</v>
      </c>
      <c r="AR4" s="25">
        <v>0.29097222222222224</v>
      </c>
      <c r="AS4" s="25">
        <v>0.29236111111111113</v>
      </c>
      <c r="AT4" s="25">
        <v>0.29305555555555557</v>
      </c>
      <c r="AU4" s="25">
        <v>0.29375000000000001</v>
      </c>
      <c r="AV4" s="25">
        <v>0.29444444444444445</v>
      </c>
      <c r="AW4" s="25">
        <v>0.2951388888888889</v>
      </c>
      <c r="AX4" s="25">
        <v>0.29583333333333334</v>
      </c>
      <c r="AY4" s="25">
        <v>0.29652777777777778</v>
      </c>
      <c r="AZ4" s="25">
        <v>0.29722222222222222</v>
      </c>
      <c r="BA4" s="25">
        <v>0.29791666666666666</v>
      </c>
      <c r="BB4" s="25">
        <v>0.3</v>
      </c>
      <c r="BC4" s="25">
        <v>0.30138888888888887</v>
      </c>
      <c r="BD4" s="25">
        <v>0.30416666666666664</v>
      </c>
      <c r="BE4" s="25">
        <v>0.30624999999999997</v>
      </c>
      <c r="BF4" s="25">
        <v>0.30972222222222218</v>
      </c>
      <c r="BG4" s="25"/>
    </row>
    <row r="5" spans="1:59" ht="14.4" hidden="1" x14ac:dyDescent="0.25">
      <c r="A5" s="14" t="s">
        <v>2</v>
      </c>
      <c r="B5" s="14" t="s">
        <v>91</v>
      </c>
      <c r="C5" s="14" t="s">
        <v>15</v>
      </c>
      <c r="D5" s="5" t="s">
        <v>94</v>
      </c>
      <c r="E5" s="18">
        <v>0</v>
      </c>
      <c r="F5" s="19"/>
      <c r="G5" s="21">
        <v>12.07</v>
      </c>
      <c r="H5" s="23">
        <v>790</v>
      </c>
      <c r="I5" s="25"/>
      <c r="J5" s="25">
        <v>0.27986111111111112</v>
      </c>
      <c r="K5" s="25">
        <v>0.28472222222222227</v>
      </c>
      <c r="L5" s="25">
        <v>0.28750000000000009</v>
      </c>
      <c r="M5" s="25">
        <v>0.28958333333333341</v>
      </c>
      <c r="N5" s="25">
        <v>0.2909722222222223</v>
      </c>
      <c r="O5" s="25">
        <v>0.29166666666666674</v>
      </c>
      <c r="P5" s="25">
        <v>0.29236111111111118</v>
      </c>
      <c r="Q5" s="25">
        <v>0.29305555555555562</v>
      </c>
      <c r="R5" s="25">
        <v>0.29375000000000007</v>
      </c>
      <c r="S5" s="25">
        <v>0.29444444444444456</v>
      </c>
      <c r="T5" s="25">
        <v>0.29513888888888901</v>
      </c>
      <c r="U5" s="25">
        <v>0.29722222222222233</v>
      </c>
      <c r="V5" s="25">
        <v>0.29791666666666677</v>
      </c>
      <c r="W5" s="25">
        <v>0.29861111111111122</v>
      </c>
      <c r="X5" s="25">
        <v>0.29930555555555566</v>
      </c>
      <c r="Y5" s="25">
        <v>0.30069444444444454</v>
      </c>
      <c r="Z5" s="25">
        <v>0.30138888888888898</v>
      </c>
      <c r="AA5" s="25">
        <v>0.30208333333333343</v>
      </c>
      <c r="AB5" s="25">
        <v>0.30347222222222231</v>
      </c>
      <c r="AC5" s="17"/>
      <c r="AD5" s="13"/>
      <c r="AE5" s="14" t="s">
        <v>2</v>
      </c>
      <c r="AF5" s="14" t="s">
        <v>91</v>
      </c>
      <c r="AG5" s="14" t="s">
        <v>49</v>
      </c>
      <c r="AH5" s="5" t="s">
        <v>94</v>
      </c>
      <c r="AI5" s="19"/>
      <c r="AJ5" s="18">
        <v>0</v>
      </c>
      <c r="AK5" s="21">
        <v>11.89</v>
      </c>
      <c r="AL5" s="23">
        <v>790</v>
      </c>
      <c r="AM5" s="25"/>
      <c r="AN5" s="25">
        <v>0.3034722222222222</v>
      </c>
      <c r="AO5" s="25">
        <v>0.30416666666666664</v>
      </c>
      <c r="AP5" s="25">
        <v>0.30486111111111108</v>
      </c>
      <c r="AQ5" s="25">
        <v>0.30694444444444446</v>
      </c>
      <c r="AR5" s="25">
        <v>0.30763888888888891</v>
      </c>
      <c r="AS5" s="25">
        <v>0.30902777777777779</v>
      </c>
      <c r="AT5" s="25">
        <v>0.30972222222222223</v>
      </c>
      <c r="AU5" s="25">
        <v>0.31041666666666667</v>
      </c>
      <c r="AV5" s="25">
        <v>0.31111111111111112</v>
      </c>
      <c r="AW5" s="25">
        <v>0.31180555555555556</v>
      </c>
      <c r="AX5" s="25">
        <v>0.3125</v>
      </c>
      <c r="AY5" s="25">
        <v>0.31319444444444444</v>
      </c>
      <c r="AZ5" s="25">
        <v>0.31388888888888888</v>
      </c>
      <c r="BA5" s="25">
        <v>0.31458333333333333</v>
      </c>
      <c r="BB5" s="25">
        <v>0.31666666666666665</v>
      </c>
      <c r="BC5" s="25">
        <v>0.31805555555555554</v>
      </c>
      <c r="BD5" s="25">
        <v>0.3208333333333333</v>
      </c>
      <c r="BE5" s="25">
        <v>0.32291666666666663</v>
      </c>
      <c r="BF5" s="25">
        <v>0.32638888888888884</v>
      </c>
      <c r="BG5" s="25"/>
    </row>
    <row r="6" spans="1:59" ht="14.4" x14ac:dyDescent="0.25">
      <c r="A6" s="15" t="s">
        <v>2</v>
      </c>
      <c r="B6" s="15" t="s">
        <v>91</v>
      </c>
      <c r="C6" s="15" t="s">
        <v>15</v>
      </c>
      <c r="D6" s="5" t="s">
        <v>94</v>
      </c>
      <c r="E6" s="18">
        <v>0</v>
      </c>
      <c r="F6" s="19"/>
      <c r="G6" s="21">
        <v>12.07</v>
      </c>
      <c r="H6" s="23">
        <v>791</v>
      </c>
      <c r="I6" s="25"/>
      <c r="J6" s="25">
        <v>0.29652777777777778</v>
      </c>
      <c r="K6" s="25">
        <v>0.30138888888888893</v>
      </c>
      <c r="L6" s="25">
        <v>0.30416666666666675</v>
      </c>
      <c r="M6" s="25">
        <v>0.30625000000000008</v>
      </c>
      <c r="N6" s="25">
        <v>0.30763888888888896</v>
      </c>
      <c r="O6" s="25">
        <v>0.3083333333333334</v>
      </c>
      <c r="P6" s="25">
        <v>0.30902777777777785</v>
      </c>
      <c r="Q6" s="25">
        <v>0.30972222222222229</v>
      </c>
      <c r="R6" s="25">
        <v>0.31041666666666673</v>
      </c>
      <c r="S6" s="25">
        <v>0.31111111111111123</v>
      </c>
      <c r="T6" s="25">
        <v>0.31180555555555567</v>
      </c>
      <c r="U6" s="25">
        <v>0.31388888888888899</v>
      </c>
      <c r="V6" s="25">
        <v>0.31458333333333344</v>
      </c>
      <c r="W6" s="25">
        <v>0.31527777777777788</v>
      </c>
      <c r="X6" s="25">
        <v>0.31597222222222232</v>
      </c>
      <c r="Y6" s="25">
        <v>0.3173611111111112</v>
      </c>
      <c r="Z6" s="25">
        <v>0.31805555555555565</v>
      </c>
      <c r="AA6" s="25">
        <v>0.31875000000000009</v>
      </c>
      <c r="AB6" s="25">
        <v>0.32013888888888897</v>
      </c>
      <c r="AC6" s="17"/>
      <c r="AD6" s="13"/>
      <c r="AE6" s="14" t="s">
        <v>2</v>
      </c>
      <c r="AF6" s="14" t="s">
        <v>91</v>
      </c>
      <c r="AG6" s="14" t="s">
        <v>49</v>
      </c>
      <c r="AH6" s="5" t="s">
        <v>94</v>
      </c>
      <c r="AI6" s="19"/>
      <c r="AJ6" s="18">
        <v>0</v>
      </c>
      <c r="AK6" s="21">
        <v>11.89</v>
      </c>
      <c r="AL6" s="23">
        <v>791</v>
      </c>
      <c r="AM6" s="25"/>
      <c r="AN6" s="25">
        <v>0.32013888888888886</v>
      </c>
      <c r="AO6" s="25">
        <v>0.3208333333333333</v>
      </c>
      <c r="AP6" s="25">
        <v>0.32152777777777775</v>
      </c>
      <c r="AQ6" s="25">
        <v>0.32361111111111113</v>
      </c>
      <c r="AR6" s="25">
        <v>0.32430555555555557</v>
      </c>
      <c r="AS6" s="25">
        <v>0.32569444444444445</v>
      </c>
      <c r="AT6" s="25">
        <v>0.3263888888888889</v>
      </c>
      <c r="AU6" s="25">
        <v>0.32708333333333334</v>
      </c>
      <c r="AV6" s="25">
        <v>0.32777777777777778</v>
      </c>
      <c r="AW6" s="25">
        <v>0.32847222222222222</v>
      </c>
      <c r="AX6" s="25">
        <v>0.32916666666666666</v>
      </c>
      <c r="AY6" s="25">
        <v>0.3298611111111111</v>
      </c>
      <c r="AZ6" s="25">
        <v>0.33055555555555555</v>
      </c>
      <c r="BA6" s="25">
        <v>0.33124999999999999</v>
      </c>
      <c r="BB6" s="25">
        <v>0.33333333333333331</v>
      </c>
      <c r="BC6" s="25">
        <v>0.3347222222222222</v>
      </c>
      <c r="BD6" s="25">
        <v>0.33749999999999997</v>
      </c>
      <c r="BE6" s="25">
        <v>0.33958333333333329</v>
      </c>
      <c r="BF6" s="25">
        <v>0.3430555555555555</v>
      </c>
      <c r="BG6" s="25"/>
    </row>
    <row r="7" spans="1:59" ht="14.4" hidden="1" x14ac:dyDescent="0.25">
      <c r="A7" s="14" t="s">
        <v>2</v>
      </c>
      <c r="B7" s="14" t="s">
        <v>91</v>
      </c>
      <c r="C7" s="15" t="s">
        <v>15</v>
      </c>
      <c r="D7" s="5" t="s">
        <v>94</v>
      </c>
      <c r="E7" s="18">
        <v>0</v>
      </c>
      <c r="F7" s="19"/>
      <c r="G7" s="21">
        <v>12.07</v>
      </c>
      <c r="H7" s="23">
        <v>792</v>
      </c>
      <c r="I7" s="25"/>
      <c r="J7" s="25">
        <v>0.31319444444444444</v>
      </c>
      <c r="K7" s="25">
        <v>0.31805555555555559</v>
      </c>
      <c r="L7" s="25">
        <v>0.32083333333333341</v>
      </c>
      <c r="M7" s="25">
        <v>0.32291666666666674</v>
      </c>
      <c r="N7" s="25">
        <v>0.32430555555555562</v>
      </c>
      <c r="O7" s="25">
        <v>0.32500000000000007</v>
      </c>
      <c r="P7" s="25">
        <v>0.32569444444444451</v>
      </c>
      <c r="Q7" s="25">
        <v>0.32638888888888895</v>
      </c>
      <c r="R7" s="25">
        <v>0.32708333333333339</v>
      </c>
      <c r="S7" s="25">
        <v>0.32777777777777789</v>
      </c>
      <c r="T7" s="25">
        <v>0.32847222222222233</v>
      </c>
      <c r="U7" s="25">
        <v>0.33055555555555566</v>
      </c>
      <c r="V7" s="25">
        <v>0.3312500000000001</v>
      </c>
      <c r="W7" s="25">
        <v>0.33194444444444454</v>
      </c>
      <c r="X7" s="25">
        <v>0.33263888888888898</v>
      </c>
      <c r="Y7" s="25">
        <v>0.33402777777777787</v>
      </c>
      <c r="Z7" s="25">
        <v>0.33472222222222231</v>
      </c>
      <c r="AA7" s="25">
        <v>0.33541666666666675</v>
      </c>
      <c r="AB7" s="25">
        <v>0.33680555555555564</v>
      </c>
      <c r="AC7" s="17"/>
      <c r="AD7" s="13"/>
      <c r="AE7" s="14" t="s">
        <v>2</v>
      </c>
      <c r="AF7" s="14" t="s">
        <v>91</v>
      </c>
      <c r="AG7" s="14" t="s">
        <v>49</v>
      </c>
      <c r="AH7" s="5" t="s">
        <v>94</v>
      </c>
      <c r="AI7" s="19"/>
      <c r="AJ7" s="18">
        <v>0</v>
      </c>
      <c r="AK7" s="21">
        <v>11.89</v>
      </c>
      <c r="AL7" s="23">
        <v>792</v>
      </c>
      <c r="AM7" s="25"/>
      <c r="AN7" s="25">
        <v>0.33680555555555552</v>
      </c>
      <c r="AO7" s="25">
        <v>0.33749999999999997</v>
      </c>
      <c r="AP7" s="25">
        <v>0.33819444444444441</v>
      </c>
      <c r="AQ7" s="25">
        <v>0.34027777777777779</v>
      </c>
      <c r="AR7" s="25">
        <v>0.34097222222222223</v>
      </c>
      <c r="AS7" s="25">
        <v>0.34236111111111112</v>
      </c>
      <c r="AT7" s="25">
        <v>0.34305555555555556</v>
      </c>
      <c r="AU7" s="25">
        <v>0.34375</v>
      </c>
      <c r="AV7" s="25">
        <v>0.34444444444444444</v>
      </c>
      <c r="AW7" s="25">
        <v>0.34513888888888888</v>
      </c>
      <c r="AX7" s="25">
        <v>0.34583333333333333</v>
      </c>
      <c r="AY7" s="25">
        <v>0.34652777777777777</v>
      </c>
      <c r="AZ7" s="25">
        <v>0.34722222222222221</v>
      </c>
      <c r="BA7" s="25">
        <v>0.34791666666666665</v>
      </c>
      <c r="BB7" s="25">
        <v>0.35</v>
      </c>
      <c r="BC7" s="25">
        <v>0.35138888888888886</v>
      </c>
      <c r="BD7" s="25">
        <v>0.35416666666666663</v>
      </c>
      <c r="BE7" s="25">
        <v>0.35624999999999996</v>
      </c>
      <c r="BF7" s="25">
        <v>0.35972222222222217</v>
      </c>
      <c r="BG7" s="25"/>
    </row>
    <row r="8" spans="1:59" ht="14.4" hidden="1" x14ac:dyDescent="0.25">
      <c r="A8" s="14" t="s">
        <v>2</v>
      </c>
      <c r="B8" s="14" t="s">
        <v>91</v>
      </c>
      <c r="C8" s="15" t="s">
        <v>15</v>
      </c>
      <c r="D8" s="5" t="s">
        <v>94</v>
      </c>
      <c r="E8" s="18">
        <v>0</v>
      </c>
      <c r="F8" s="19"/>
      <c r="G8" s="21">
        <v>12.07</v>
      </c>
      <c r="H8" s="23">
        <v>790</v>
      </c>
      <c r="I8" s="25"/>
      <c r="J8" s="25">
        <v>0.3298611111111111</v>
      </c>
      <c r="K8" s="25">
        <v>0.33472222222222225</v>
      </c>
      <c r="L8" s="25">
        <v>0.33750000000000008</v>
      </c>
      <c r="M8" s="25">
        <v>0.3395833333333334</v>
      </c>
      <c r="N8" s="25">
        <v>0.34097222222222229</v>
      </c>
      <c r="O8" s="25">
        <v>0.34166666666666673</v>
      </c>
      <c r="P8" s="25">
        <v>0.34236111111111117</v>
      </c>
      <c r="Q8" s="25">
        <v>0.34305555555555561</v>
      </c>
      <c r="R8" s="25">
        <v>0.34375000000000006</v>
      </c>
      <c r="S8" s="25">
        <v>0.34444444444444455</v>
      </c>
      <c r="T8" s="25">
        <v>0.34513888888888899</v>
      </c>
      <c r="U8" s="25">
        <v>0.34722222222222232</v>
      </c>
      <c r="V8" s="25">
        <v>0.34791666666666676</v>
      </c>
      <c r="W8" s="25">
        <v>0.3486111111111112</v>
      </c>
      <c r="X8" s="25">
        <v>0.34930555555555565</v>
      </c>
      <c r="Y8" s="25">
        <v>0.35069444444444453</v>
      </c>
      <c r="Z8" s="25">
        <v>0.35138888888888897</v>
      </c>
      <c r="AA8" s="25">
        <v>0.35208333333333341</v>
      </c>
      <c r="AB8" s="25">
        <v>0.3534722222222223</v>
      </c>
      <c r="AC8" s="17"/>
      <c r="AD8" s="13"/>
      <c r="AE8" s="14" t="s">
        <v>2</v>
      </c>
      <c r="AF8" s="14" t="s">
        <v>91</v>
      </c>
      <c r="AG8" s="14" t="s">
        <v>49</v>
      </c>
      <c r="AH8" s="5" t="s">
        <v>94</v>
      </c>
      <c r="AI8" s="19"/>
      <c r="AJ8" s="18">
        <v>0.04</v>
      </c>
      <c r="AK8" s="21">
        <v>11.89</v>
      </c>
      <c r="AL8" s="23">
        <v>790</v>
      </c>
      <c r="AM8" s="25"/>
      <c r="AN8" s="25">
        <v>0.35347222222222219</v>
      </c>
      <c r="AO8" s="25">
        <v>0.35416666666666663</v>
      </c>
      <c r="AP8" s="25">
        <v>0.35486111111111107</v>
      </c>
      <c r="AQ8" s="25">
        <v>0.35694444444444445</v>
      </c>
      <c r="AR8" s="25">
        <v>0.3576388888888889</v>
      </c>
      <c r="AS8" s="25">
        <v>0.35902777777777778</v>
      </c>
      <c r="AT8" s="25">
        <v>0.35972222222222222</v>
      </c>
      <c r="AU8" s="25">
        <v>0.36041666666666666</v>
      </c>
      <c r="AV8" s="25">
        <v>0.3611111111111111</v>
      </c>
      <c r="AW8" s="25">
        <v>0.36180555555555555</v>
      </c>
      <c r="AX8" s="25">
        <v>0.36249999999999999</v>
      </c>
      <c r="AY8" s="25">
        <v>0.36319444444444443</v>
      </c>
      <c r="AZ8" s="25">
        <v>0.36388888888888887</v>
      </c>
      <c r="BA8" s="25">
        <v>0.36458333333333331</v>
      </c>
      <c r="BB8" s="25">
        <v>0.36666666666666664</v>
      </c>
      <c r="BC8" s="25">
        <v>0.36805555555555552</v>
      </c>
      <c r="BD8" s="25">
        <v>0.37083333333333329</v>
      </c>
      <c r="BE8" s="25">
        <v>0.37291666666666662</v>
      </c>
      <c r="BF8" s="25">
        <v>0.37638888888888883</v>
      </c>
      <c r="BG8" s="29">
        <v>0.37986111111111115</v>
      </c>
    </row>
    <row r="9" spans="1:59" ht="14.4" x14ac:dyDescent="0.25">
      <c r="A9" s="14" t="s">
        <v>2</v>
      </c>
      <c r="B9" s="14" t="s">
        <v>91</v>
      </c>
      <c r="C9" s="15" t="s">
        <v>15</v>
      </c>
      <c r="D9" s="5" t="s">
        <v>94</v>
      </c>
      <c r="E9" s="18">
        <v>0</v>
      </c>
      <c r="F9" s="19"/>
      <c r="G9" s="21">
        <v>12.07</v>
      </c>
      <c r="H9" s="23">
        <v>791</v>
      </c>
      <c r="I9" s="25"/>
      <c r="J9" s="25">
        <v>0.34652777777777777</v>
      </c>
      <c r="K9" s="25">
        <v>0.35138888888888892</v>
      </c>
      <c r="L9" s="25">
        <v>0.35416666666666674</v>
      </c>
      <c r="M9" s="25">
        <v>0.35625000000000007</v>
      </c>
      <c r="N9" s="25">
        <v>0.35763888888888895</v>
      </c>
      <c r="O9" s="25">
        <v>0.35833333333333339</v>
      </c>
      <c r="P9" s="25">
        <v>0.35902777777777783</v>
      </c>
      <c r="Q9" s="25">
        <v>0.35972222222222228</v>
      </c>
      <c r="R9" s="25">
        <v>0.36041666666666672</v>
      </c>
      <c r="S9" s="25">
        <v>0.36111111111111122</v>
      </c>
      <c r="T9" s="25">
        <v>0.36180555555555566</v>
      </c>
      <c r="U9" s="25">
        <v>0.36388888888888898</v>
      </c>
      <c r="V9" s="25">
        <v>0.36458333333333343</v>
      </c>
      <c r="W9" s="25">
        <v>0.36527777777777787</v>
      </c>
      <c r="X9" s="25">
        <v>0.36597222222222231</v>
      </c>
      <c r="Y9" s="25">
        <v>0.36736111111111119</v>
      </c>
      <c r="Z9" s="25">
        <v>0.36805555555555564</v>
      </c>
      <c r="AA9" s="25">
        <v>0.36875000000000008</v>
      </c>
      <c r="AB9" s="25">
        <v>0.37013888888888896</v>
      </c>
      <c r="AC9" s="17"/>
      <c r="AD9" s="13"/>
      <c r="AE9" s="14" t="s">
        <v>2</v>
      </c>
      <c r="AF9" s="14" t="s">
        <v>91</v>
      </c>
      <c r="AG9" s="14" t="s">
        <v>49</v>
      </c>
      <c r="AH9" s="5" t="s">
        <v>94</v>
      </c>
      <c r="AI9" s="19"/>
      <c r="AJ9" s="18">
        <v>0</v>
      </c>
      <c r="AK9" s="21">
        <v>11.89</v>
      </c>
      <c r="AL9" s="23">
        <v>791</v>
      </c>
      <c r="AM9" s="25"/>
      <c r="AN9" s="25">
        <v>0.37013888888888885</v>
      </c>
      <c r="AO9" s="25">
        <v>0.37083333333333329</v>
      </c>
      <c r="AP9" s="25">
        <v>0.37152777777777773</v>
      </c>
      <c r="AQ9" s="25">
        <v>0.37361111111111112</v>
      </c>
      <c r="AR9" s="25">
        <v>0.37430555555555556</v>
      </c>
      <c r="AS9" s="25">
        <v>0.37569444444444444</v>
      </c>
      <c r="AT9" s="25">
        <v>0.37638888888888888</v>
      </c>
      <c r="AU9" s="25">
        <v>0.37708333333333333</v>
      </c>
      <c r="AV9" s="25">
        <v>0.37777777777777777</v>
      </c>
      <c r="AW9" s="25">
        <v>0.37847222222222221</v>
      </c>
      <c r="AX9" s="25">
        <v>0.37916666666666665</v>
      </c>
      <c r="AY9" s="25">
        <v>0.37986111111111109</v>
      </c>
      <c r="AZ9" s="25">
        <v>0.38055555555555554</v>
      </c>
      <c r="BA9" s="25">
        <v>0.38124999999999998</v>
      </c>
      <c r="BB9" s="25">
        <v>0.3833333333333333</v>
      </c>
      <c r="BC9" s="25">
        <v>0.38472222222222219</v>
      </c>
      <c r="BD9" s="25">
        <v>0.38749999999999996</v>
      </c>
      <c r="BE9" s="25">
        <v>0.38958333333333328</v>
      </c>
      <c r="BF9" s="25">
        <v>0.39305555555555549</v>
      </c>
      <c r="BG9" s="25"/>
    </row>
    <row r="10" spans="1:59" ht="14.4" hidden="1" x14ac:dyDescent="0.25">
      <c r="A10" s="14" t="s">
        <v>2</v>
      </c>
      <c r="B10" s="14" t="s">
        <v>91</v>
      </c>
      <c r="C10" s="15" t="s">
        <v>15</v>
      </c>
      <c r="D10" s="5" t="s">
        <v>94</v>
      </c>
      <c r="E10" s="18">
        <v>0</v>
      </c>
      <c r="F10" s="19"/>
      <c r="G10" s="21">
        <v>12.07</v>
      </c>
      <c r="H10" s="23">
        <v>792</v>
      </c>
      <c r="I10" s="25"/>
      <c r="J10" s="25">
        <v>0.37152777777777779</v>
      </c>
      <c r="K10" s="25">
        <v>0.37638888888888894</v>
      </c>
      <c r="L10" s="25">
        <v>0.37916666666666676</v>
      </c>
      <c r="M10" s="25">
        <v>0.38125000000000009</v>
      </c>
      <c r="N10" s="25">
        <v>0.38263888888888897</v>
      </c>
      <c r="O10" s="25">
        <v>0.38333333333333341</v>
      </c>
      <c r="P10" s="25">
        <v>0.38402777777777786</v>
      </c>
      <c r="Q10" s="25">
        <v>0.3847222222222223</v>
      </c>
      <c r="R10" s="25">
        <v>0.38541666666666674</v>
      </c>
      <c r="S10" s="25">
        <v>0.38611111111111124</v>
      </c>
      <c r="T10" s="25">
        <v>0.38680555555555568</v>
      </c>
      <c r="U10" s="25">
        <v>0.38888888888888901</v>
      </c>
      <c r="V10" s="25">
        <v>0.38958333333333345</v>
      </c>
      <c r="W10" s="25">
        <v>0.39027777777777789</v>
      </c>
      <c r="X10" s="25">
        <v>0.39097222222222233</v>
      </c>
      <c r="Y10" s="25">
        <v>0.39236111111111122</v>
      </c>
      <c r="Z10" s="25">
        <v>0.39305555555555566</v>
      </c>
      <c r="AA10" s="25">
        <v>0.3937500000000001</v>
      </c>
      <c r="AB10" s="25">
        <v>0.39513888888888898</v>
      </c>
      <c r="AC10" s="17"/>
      <c r="AD10" s="13"/>
      <c r="AE10" s="14" t="s">
        <v>2</v>
      </c>
      <c r="AF10" s="14" t="s">
        <v>91</v>
      </c>
      <c r="AG10" s="14" t="s">
        <v>49</v>
      </c>
      <c r="AH10" s="5" t="s">
        <v>113</v>
      </c>
      <c r="AI10" s="19"/>
      <c r="AJ10" s="18">
        <v>0.04</v>
      </c>
      <c r="AK10" s="21">
        <v>11.89</v>
      </c>
      <c r="AL10" s="23">
        <v>792</v>
      </c>
      <c r="AM10" s="25"/>
      <c r="AN10" s="25">
        <v>0.39513888888888887</v>
      </c>
      <c r="AO10" s="25">
        <v>0.39583333333333331</v>
      </c>
      <c r="AP10" s="25">
        <v>0.39652777777777776</v>
      </c>
      <c r="AQ10" s="25">
        <v>0.39861111111111114</v>
      </c>
      <c r="AR10" s="25">
        <v>0.39930555555555558</v>
      </c>
      <c r="AS10" s="25">
        <v>0.40069444444444446</v>
      </c>
      <c r="AT10" s="25">
        <v>0.40138888888888891</v>
      </c>
      <c r="AU10" s="25">
        <v>0.40208333333333335</v>
      </c>
      <c r="AV10" s="25">
        <v>0.40277777777777779</v>
      </c>
      <c r="AW10" s="25">
        <v>0.40347222222222223</v>
      </c>
      <c r="AX10" s="25">
        <v>0.40416666666666667</v>
      </c>
      <c r="AY10" s="25">
        <v>0.40486111111111112</v>
      </c>
      <c r="AZ10" s="25">
        <v>0.40555555555555556</v>
      </c>
      <c r="BA10" s="25">
        <v>0.40625</v>
      </c>
      <c r="BB10" s="25">
        <v>0.40833333333333333</v>
      </c>
      <c r="BC10" s="25">
        <v>0.40972222222222221</v>
      </c>
      <c r="BD10" s="25">
        <v>0.41249999999999998</v>
      </c>
      <c r="BE10" s="25">
        <v>0.4145833333333333</v>
      </c>
      <c r="BF10" s="25">
        <v>0.41805555555555551</v>
      </c>
      <c r="BG10" s="29">
        <v>0.42152777777777778</v>
      </c>
    </row>
    <row r="11" spans="1:59" ht="14.4" x14ac:dyDescent="0.25">
      <c r="A11" s="14" t="s">
        <v>2</v>
      </c>
      <c r="B11" s="14" t="s">
        <v>91</v>
      </c>
      <c r="C11" s="15" t="s">
        <v>15</v>
      </c>
      <c r="D11" s="5" t="s">
        <v>113</v>
      </c>
      <c r="E11" s="18">
        <v>0</v>
      </c>
      <c r="F11" s="19"/>
      <c r="G11" s="21">
        <v>12.07</v>
      </c>
      <c r="H11" s="23">
        <v>791</v>
      </c>
      <c r="I11" s="25"/>
      <c r="J11" s="25">
        <v>0.41319444444444448</v>
      </c>
      <c r="K11" s="25">
        <v>0.41805555555555562</v>
      </c>
      <c r="L11" s="25">
        <v>0.42083333333333345</v>
      </c>
      <c r="M11" s="25">
        <v>0.42291666666666677</v>
      </c>
      <c r="N11" s="25">
        <v>0.42430555555555566</v>
      </c>
      <c r="O11" s="25">
        <v>0.4250000000000001</v>
      </c>
      <c r="P11" s="25">
        <v>0.42569444444444454</v>
      </c>
      <c r="Q11" s="25">
        <v>0.42638888888888898</v>
      </c>
      <c r="R11" s="25">
        <v>0.42708333333333343</v>
      </c>
      <c r="S11" s="25">
        <v>0.42777777777777792</v>
      </c>
      <c r="T11" s="25">
        <v>0.42847222222222237</v>
      </c>
      <c r="U11" s="25">
        <v>0.43055555555555569</v>
      </c>
      <c r="V11" s="25">
        <v>0.43125000000000013</v>
      </c>
      <c r="W11" s="25">
        <v>0.43194444444444458</v>
      </c>
      <c r="X11" s="25">
        <v>0.43263888888888902</v>
      </c>
      <c r="Y11" s="25">
        <v>0.4340277777777779</v>
      </c>
      <c r="Z11" s="25">
        <v>0.43472222222222234</v>
      </c>
      <c r="AA11" s="25">
        <v>0.43541666666666679</v>
      </c>
      <c r="AB11" s="25">
        <v>0.43680555555555567</v>
      </c>
      <c r="AC11" s="17"/>
      <c r="AD11" s="13"/>
      <c r="AE11" s="14" t="s">
        <v>2</v>
      </c>
      <c r="AF11" s="14" t="s">
        <v>91</v>
      </c>
      <c r="AG11" s="14" t="s">
        <v>49</v>
      </c>
      <c r="AH11" s="5" t="s">
        <v>113</v>
      </c>
      <c r="AI11" s="19"/>
      <c r="AJ11" s="18">
        <v>0</v>
      </c>
      <c r="AK11" s="21">
        <v>11.89</v>
      </c>
      <c r="AL11" s="23">
        <v>791</v>
      </c>
      <c r="AM11" s="25"/>
      <c r="AN11" s="25">
        <v>0.43680555555555556</v>
      </c>
      <c r="AO11" s="25">
        <v>0.4375</v>
      </c>
      <c r="AP11" s="25">
        <v>0.43819444444444444</v>
      </c>
      <c r="AQ11" s="25">
        <v>0.44027777777777782</v>
      </c>
      <c r="AR11" s="25">
        <v>0.44097222222222227</v>
      </c>
      <c r="AS11" s="25">
        <v>0.44236111111111115</v>
      </c>
      <c r="AT11" s="25">
        <v>0.44305555555555559</v>
      </c>
      <c r="AU11" s="25">
        <v>0.44375000000000003</v>
      </c>
      <c r="AV11" s="25">
        <v>0.44444444444444448</v>
      </c>
      <c r="AW11" s="25">
        <v>0.44513888888888892</v>
      </c>
      <c r="AX11" s="25">
        <v>0.44583333333333336</v>
      </c>
      <c r="AY11" s="25">
        <v>0.4465277777777778</v>
      </c>
      <c r="AZ11" s="25">
        <v>0.44722222222222224</v>
      </c>
      <c r="BA11" s="25">
        <v>0.44791666666666669</v>
      </c>
      <c r="BB11" s="25">
        <v>0.45</v>
      </c>
      <c r="BC11" s="25">
        <v>0.4513888888888889</v>
      </c>
      <c r="BD11" s="25">
        <v>0.45416666666666666</v>
      </c>
      <c r="BE11" s="25">
        <v>0.45624999999999999</v>
      </c>
      <c r="BF11" s="25">
        <v>0.4597222222222222</v>
      </c>
      <c r="BG11" s="25"/>
    </row>
    <row r="12" spans="1:59" ht="14.4" x14ac:dyDescent="0.25">
      <c r="A12" s="14" t="s">
        <v>2</v>
      </c>
      <c r="B12" s="14" t="s">
        <v>91</v>
      </c>
      <c r="C12" s="15" t="s">
        <v>15</v>
      </c>
      <c r="D12" s="5" t="s">
        <v>113</v>
      </c>
      <c r="E12" s="18">
        <v>0</v>
      </c>
      <c r="F12" s="19"/>
      <c r="G12" s="21">
        <v>12.07</v>
      </c>
      <c r="H12" s="23">
        <v>791</v>
      </c>
      <c r="I12" s="25"/>
      <c r="J12" s="25">
        <v>0.46319444444444446</v>
      </c>
      <c r="K12" s="25">
        <v>0.46805555555555561</v>
      </c>
      <c r="L12" s="25">
        <v>0.47083333333333344</v>
      </c>
      <c r="M12" s="25">
        <v>0.47291666666666676</v>
      </c>
      <c r="N12" s="25">
        <v>0.47430555555555565</v>
      </c>
      <c r="O12" s="25">
        <v>0.47500000000000009</v>
      </c>
      <c r="P12" s="25">
        <v>0.47569444444444453</v>
      </c>
      <c r="Q12" s="25">
        <v>0.47638888888888897</v>
      </c>
      <c r="R12" s="25">
        <v>0.47708333333333341</v>
      </c>
      <c r="S12" s="25">
        <v>0.47777777777777791</v>
      </c>
      <c r="T12" s="25">
        <v>0.47847222222222235</v>
      </c>
      <c r="U12" s="25">
        <v>0.48055555555555568</v>
      </c>
      <c r="V12" s="25">
        <v>0.48125000000000012</v>
      </c>
      <c r="W12" s="25">
        <v>0.48194444444444456</v>
      </c>
      <c r="X12" s="25">
        <v>0.48263888888888901</v>
      </c>
      <c r="Y12" s="25">
        <v>0.48402777777777789</v>
      </c>
      <c r="Z12" s="25">
        <v>0.48472222222222233</v>
      </c>
      <c r="AA12" s="25">
        <v>0.48541666666666677</v>
      </c>
      <c r="AB12" s="25">
        <v>0.48680555555555566</v>
      </c>
      <c r="AC12" s="17"/>
      <c r="AD12" s="13"/>
      <c r="AE12" s="14" t="s">
        <v>2</v>
      </c>
      <c r="AF12" s="14" t="s">
        <v>91</v>
      </c>
      <c r="AG12" s="14" t="s">
        <v>49</v>
      </c>
      <c r="AH12" s="5" t="s">
        <v>113</v>
      </c>
      <c r="AI12" s="19"/>
      <c r="AJ12" s="18">
        <v>0</v>
      </c>
      <c r="AK12" s="21">
        <v>11.89</v>
      </c>
      <c r="AL12" s="23">
        <v>791</v>
      </c>
      <c r="AM12" s="25"/>
      <c r="AN12" s="25">
        <v>0.48680555555555555</v>
      </c>
      <c r="AO12" s="25">
        <v>0.48749999999999999</v>
      </c>
      <c r="AP12" s="25">
        <v>0.48819444444444443</v>
      </c>
      <c r="AQ12" s="25">
        <v>0.49027777777777781</v>
      </c>
      <c r="AR12" s="25">
        <v>0.49097222222222225</v>
      </c>
      <c r="AS12" s="25">
        <v>0.49236111111111114</v>
      </c>
      <c r="AT12" s="25">
        <v>0.49305555555555558</v>
      </c>
      <c r="AU12" s="25">
        <v>0.49375000000000002</v>
      </c>
      <c r="AV12" s="25">
        <v>0.49444444444444446</v>
      </c>
      <c r="AW12" s="25">
        <v>0.49513888888888891</v>
      </c>
      <c r="AX12" s="25">
        <v>0.49583333333333335</v>
      </c>
      <c r="AY12" s="25">
        <v>0.49652777777777779</v>
      </c>
      <c r="AZ12" s="25">
        <v>0.49722222222222223</v>
      </c>
      <c r="BA12" s="25">
        <v>0.49791666666666667</v>
      </c>
      <c r="BB12" s="25">
        <v>0.5</v>
      </c>
      <c r="BC12" s="25">
        <v>0.50138888888888888</v>
      </c>
      <c r="BD12" s="25">
        <v>0.50416666666666665</v>
      </c>
      <c r="BE12" s="25">
        <v>0.50624999999999998</v>
      </c>
      <c r="BF12" s="25">
        <v>0.50972222222222219</v>
      </c>
      <c r="BG12" s="25"/>
    </row>
    <row r="13" spans="1:59" ht="14.4" x14ac:dyDescent="0.25">
      <c r="A13" s="14" t="s">
        <v>2</v>
      </c>
      <c r="B13" s="14" t="s">
        <v>91</v>
      </c>
      <c r="C13" s="15" t="s">
        <v>15</v>
      </c>
      <c r="D13" s="5" t="s">
        <v>113</v>
      </c>
      <c r="E13" s="18">
        <v>0</v>
      </c>
      <c r="F13" s="19"/>
      <c r="G13" s="21">
        <v>12.07</v>
      </c>
      <c r="H13" s="23">
        <v>791</v>
      </c>
      <c r="I13" s="25"/>
      <c r="J13" s="25">
        <v>0.51319444444444451</v>
      </c>
      <c r="K13" s="25">
        <v>0.51805555555555571</v>
      </c>
      <c r="L13" s="25">
        <v>0.52083333333333348</v>
      </c>
      <c r="M13" s="25">
        <v>0.52291666666666681</v>
      </c>
      <c r="N13" s="25">
        <v>0.52430555555555569</v>
      </c>
      <c r="O13" s="25">
        <v>0.52500000000000013</v>
      </c>
      <c r="P13" s="25">
        <v>0.52569444444444458</v>
      </c>
      <c r="Q13" s="25">
        <v>0.52638888888888902</v>
      </c>
      <c r="R13" s="25">
        <v>0.52708333333333346</v>
      </c>
      <c r="S13" s="25">
        <v>0.5277777777777779</v>
      </c>
      <c r="T13" s="25">
        <v>0.52847222222222234</v>
      </c>
      <c r="U13" s="25">
        <v>0.53055555555555567</v>
      </c>
      <c r="V13" s="25">
        <v>0.53125000000000011</v>
      </c>
      <c r="W13" s="25">
        <v>0.53194444444444455</v>
      </c>
      <c r="X13" s="25">
        <v>0.53263888888888899</v>
      </c>
      <c r="Y13" s="25">
        <v>0.53402777777777788</v>
      </c>
      <c r="Z13" s="25">
        <v>0.53472222222222232</v>
      </c>
      <c r="AA13" s="25">
        <v>0.53541666666666676</v>
      </c>
      <c r="AB13" s="25">
        <v>0.53680555555555565</v>
      </c>
      <c r="AC13" s="17"/>
      <c r="AD13" s="13"/>
      <c r="AE13" s="14" t="s">
        <v>2</v>
      </c>
      <c r="AF13" s="14" t="s">
        <v>91</v>
      </c>
      <c r="AG13" s="14" t="s">
        <v>49</v>
      </c>
      <c r="AH13" s="5" t="s">
        <v>113</v>
      </c>
      <c r="AI13" s="19"/>
      <c r="AJ13" s="18">
        <v>0</v>
      </c>
      <c r="AK13" s="21">
        <v>11.89</v>
      </c>
      <c r="AL13" s="23">
        <v>791</v>
      </c>
      <c r="AM13" s="25"/>
      <c r="AN13" s="25">
        <v>0.53680555555555554</v>
      </c>
      <c r="AO13" s="25">
        <v>0.53749999999999998</v>
      </c>
      <c r="AP13" s="25">
        <v>0.53819444444444442</v>
      </c>
      <c r="AQ13" s="25">
        <v>0.54027777777777786</v>
      </c>
      <c r="AR13" s="25">
        <v>0.5409722222222223</v>
      </c>
      <c r="AS13" s="25">
        <v>0.54236111111111118</v>
      </c>
      <c r="AT13" s="25">
        <v>0.54305555555555562</v>
      </c>
      <c r="AU13" s="25">
        <v>0.54375000000000007</v>
      </c>
      <c r="AV13" s="25">
        <v>0.54444444444444451</v>
      </c>
      <c r="AW13" s="25">
        <v>0.54513888888888895</v>
      </c>
      <c r="AX13" s="25">
        <v>0.54583333333333339</v>
      </c>
      <c r="AY13" s="25">
        <v>0.54652777777777783</v>
      </c>
      <c r="AZ13" s="25">
        <v>0.54722222222222228</v>
      </c>
      <c r="BA13" s="25">
        <v>0.54791666666666672</v>
      </c>
      <c r="BB13" s="25">
        <v>0.55000000000000004</v>
      </c>
      <c r="BC13" s="25">
        <v>0.55138888888888893</v>
      </c>
      <c r="BD13" s="25">
        <v>0.5541666666666667</v>
      </c>
      <c r="BE13" s="25">
        <v>0.55625000000000002</v>
      </c>
      <c r="BF13" s="25">
        <v>0.55972222222222223</v>
      </c>
      <c r="BG13" s="25"/>
    </row>
    <row r="14" spans="1:59" ht="14.4" x14ac:dyDescent="0.25">
      <c r="A14" s="14" t="s">
        <v>2</v>
      </c>
      <c r="B14" s="14" t="s">
        <v>91</v>
      </c>
      <c r="C14" s="15" t="s">
        <v>15</v>
      </c>
      <c r="D14" s="5" t="s">
        <v>113</v>
      </c>
      <c r="E14" s="18">
        <v>0</v>
      </c>
      <c r="F14" s="19"/>
      <c r="G14" s="21">
        <v>12.07</v>
      </c>
      <c r="H14" s="23">
        <v>791</v>
      </c>
      <c r="I14" s="25"/>
      <c r="J14" s="25">
        <v>0.56319444444444455</v>
      </c>
      <c r="K14" s="25">
        <v>0.56805555555555576</v>
      </c>
      <c r="L14" s="25">
        <v>0.57083333333333353</v>
      </c>
      <c r="M14" s="25">
        <v>0.57291666666666685</v>
      </c>
      <c r="N14" s="25">
        <v>0.57430555555555574</v>
      </c>
      <c r="O14" s="25">
        <v>0.57500000000000018</v>
      </c>
      <c r="P14" s="25">
        <v>0.57569444444444462</v>
      </c>
      <c r="Q14" s="25">
        <v>0.57638888888888906</v>
      </c>
      <c r="R14" s="25">
        <v>0.5770833333333335</v>
      </c>
      <c r="S14" s="25">
        <v>0.57777777777777795</v>
      </c>
      <c r="T14" s="25">
        <v>0.57847222222222239</v>
      </c>
      <c r="U14" s="25">
        <v>0.58055555555555571</v>
      </c>
      <c r="V14" s="25">
        <v>0.58125000000000016</v>
      </c>
      <c r="W14" s="25">
        <v>0.5819444444444446</v>
      </c>
      <c r="X14" s="25">
        <v>0.58263888888888904</v>
      </c>
      <c r="Y14" s="25">
        <v>0.58402777777777792</v>
      </c>
      <c r="Z14" s="25">
        <v>0.58472222222222237</v>
      </c>
      <c r="AA14" s="25">
        <v>0.58541666666666681</v>
      </c>
      <c r="AB14" s="25">
        <v>0.58680555555555569</v>
      </c>
      <c r="AC14" s="17"/>
      <c r="AD14" s="13"/>
      <c r="AE14" s="14" t="s">
        <v>2</v>
      </c>
      <c r="AF14" s="14" t="s">
        <v>91</v>
      </c>
      <c r="AG14" s="14" t="s">
        <v>49</v>
      </c>
      <c r="AH14" s="5" t="s">
        <v>113</v>
      </c>
      <c r="AI14" s="19"/>
      <c r="AJ14" s="18">
        <v>0</v>
      </c>
      <c r="AK14" s="21">
        <v>11.89</v>
      </c>
      <c r="AL14" s="23">
        <v>791</v>
      </c>
      <c r="AM14" s="25"/>
      <c r="AN14" s="25">
        <v>0.58680555555555558</v>
      </c>
      <c r="AO14" s="25">
        <v>0.58750000000000002</v>
      </c>
      <c r="AP14" s="25">
        <v>0.58819444444444446</v>
      </c>
      <c r="AQ14" s="25">
        <v>0.5902777777777779</v>
      </c>
      <c r="AR14" s="25">
        <v>0.59097222222222234</v>
      </c>
      <c r="AS14" s="25">
        <v>0.59236111111111123</v>
      </c>
      <c r="AT14" s="25">
        <v>0.59305555555555567</v>
      </c>
      <c r="AU14" s="25">
        <v>0.59375000000000011</v>
      </c>
      <c r="AV14" s="25">
        <v>0.59444444444444455</v>
      </c>
      <c r="AW14" s="25">
        <v>0.59513888888888899</v>
      </c>
      <c r="AX14" s="25">
        <v>0.59583333333333344</v>
      </c>
      <c r="AY14" s="25">
        <v>0.59652777777777788</v>
      </c>
      <c r="AZ14" s="25">
        <v>0.59722222222222232</v>
      </c>
      <c r="BA14" s="25">
        <v>0.59791666666666676</v>
      </c>
      <c r="BB14" s="25">
        <v>0.60000000000000009</v>
      </c>
      <c r="BC14" s="25">
        <v>0.60138888888888897</v>
      </c>
      <c r="BD14" s="25">
        <v>0.60416666666666674</v>
      </c>
      <c r="BE14" s="25">
        <v>0.60625000000000007</v>
      </c>
      <c r="BF14" s="25">
        <v>0.60972222222222228</v>
      </c>
      <c r="BG14" s="25"/>
    </row>
    <row r="15" spans="1:59" ht="14.4" x14ac:dyDescent="0.3">
      <c r="A15" s="14" t="s">
        <v>2</v>
      </c>
      <c r="B15" s="14" t="s">
        <v>91</v>
      </c>
      <c r="C15" s="15" t="s">
        <v>15</v>
      </c>
      <c r="D15" s="5" t="s">
        <v>113</v>
      </c>
      <c r="E15" s="18">
        <v>0</v>
      </c>
      <c r="F15" s="19"/>
      <c r="G15" s="21">
        <v>12.07</v>
      </c>
      <c r="H15" s="23">
        <v>791</v>
      </c>
      <c r="I15" s="25"/>
      <c r="J15" s="25">
        <v>0.6131944444444446</v>
      </c>
      <c r="K15" s="25">
        <v>0.6180555555555558</v>
      </c>
      <c r="L15" s="25">
        <v>0.62083333333333357</v>
      </c>
      <c r="M15" s="25">
        <v>0.6229166666666669</v>
      </c>
      <c r="N15" s="25">
        <v>0.62430555555555578</v>
      </c>
      <c r="O15" s="25">
        <v>0.62500000000000022</v>
      </c>
      <c r="P15" s="25">
        <v>0.62569444444444466</v>
      </c>
      <c r="Q15" s="25">
        <v>0.62638888888888911</v>
      </c>
      <c r="R15" s="25">
        <v>0.62708333333333355</v>
      </c>
      <c r="S15" s="25">
        <v>0.62777777777777799</v>
      </c>
      <c r="T15" s="25">
        <v>0.62847222222222243</v>
      </c>
      <c r="U15" s="25">
        <v>0.63055555555555576</v>
      </c>
      <c r="V15" s="25">
        <v>0.6312500000000002</v>
      </c>
      <c r="W15" s="25">
        <v>0.63194444444444464</v>
      </c>
      <c r="X15" s="25">
        <v>0.63263888888888908</v>
      </c>
      <c r="Y15" s="25">
        <v>0.63402777777777797</v>
      </c>
      <c r="Z15" s="25">
        <v>0.63472222222222241</v>
      </c>
      <c r="AA15" s="25">
        <v>0.63541666666666685</v>
      </c>
      <c r="AB15" s="25">
        <v>0.63680555555555574</v>
      </c>
      <c r="AC15" s="1"/>
      <c r="AD15" s="26"/>
      <c r="AE15" s="14" t="s">
        <v>2</v>
      </c>
      <c r="AF15" s="14" t="s">
        <v>91</v>
      </c>
      <c r="AG15" s="14" t="s">
        <v>49</v>
      </c>
      <c r="AH15" s="5" t="s">
        <v>113</v>
      </c>
      <c r="AI15" s="19"/>
      <c r="AJ15" s="18">
        <v>0</v>
      </c>
      <c r="AK15" s="21">
        <v>11.89</v>
      </c>
      <c r="AL15" s="23">
        <v>791</v>
      </c>
      <c r="AM15" s="25"/>
      <c r="AN15" s="25">
        <v>0.63680555555555562</v>
      </c>
      <c r="AO15" s="25">
        <v>0.63750000000000007</v>
      </c>
      <c r="AP15" s="25">
        <v>0.63819444444444451</v>
      </c>
      <c r="AQ15" s="25">
        <v>0.64027777777777795</v>
      </c>
      <c r="AR15" s="25">
        <v>0.64097222222222239</v>
      </c>
      <c r="AS15" s="25">
        <v>0.64236111111111127</v>
      </c>
      <c r="AT15" s="25">
        <v>0.64305555555555571</v>
      </c>
      <c r="AU15" s="25">
        <v>0.64375000000000016</v>
      </c>
      <c r="AV15" s="25">
        <v>0.6444444444444446</v>
      </c>
      <c r="AW15" s="25">
        <v>0.64513888888888904</v>
      </c>
      <c r="AX15" s="25">
        <v>0.64583333333333348</v>
      </c>
      <c r="AY15" s="25">
        <v>0.64652777777777792</v>
      </c>
      <c r="AZ15" s="25">
        <v>0.64722222222222237</v>
      </c>
      <c r="BA15" s="25">
        <v>0.64791666666666681</v>
      </c>
      <c r="BB15" s="25">
        <v>0.65000000000000013</v>
      </c>
      <c r="BC15" s="25">
        <v>0.65138888888888902</v>
      </c>
      <c r="BD15" s="25">
        <v>0.65416666666666679</v>
      </c>
      <c r="BE15" s="25">
        <v>0.65625000000000011</v>
      </c>
      <c r="BF15" s="25">
        <v>0.65972222222222232</v>
      </c>
      <c r="BG15" s="25"/>
    </row>
    <row r="16" spans="1:59" ht="14.4" x14ac:dyDescent="0.25">
      <c r="A16" s="14" t="s">
        <v>2</v>
      </c>
      <c r="B16" s="14" t="s">
        <v>91</v>
      </c>
      <c r="C16" s="15" t="s">
        <v>15</v>
      </c>
      <c r="D16" s="5" t="s">
        <v>113</v>
      </c>
      <c r="E16" s="18">
        <v>0</v>
      </c>
      <c r="F16" s="19"/>
      <c r="G16" s="21">
        <v>12.07</v>
      </c>
      <c r="H16" s="23">
        <v>791</v>
      </c>
      <c r="I16" s="25"/>
      <c r="J16" s="25">
        <v>0.66319444444444464</v>
      </c>
      <c r="K16" s="25">
        <v>0.66805555555555585</v>
      </c>
      <c r="L16" s="25">
        <v>0.67083333333333361</v>
      </c>
      <c r="M16" s="25">
        <v>0.67291666666666694</v>
      </c>
      <c r="N16" s="25">
        <v>0.67430555555555582</v>
      </c>
      <c r="O16" s="25">
        <v>0.67500000000000027</v>
      </c>
      <c r="P16" s="25">
        <v>0.67569444444444471</v>
      </c>
      <c r="Q16" s="25">
        <v>0.67638888888888915</v>
      </c>
      <c r="R16" s="25">
        <v>0.67708333333333359</v>
      </c>
      <c r="S16" s="25">
        <v>0.67777777777777803</v>
      </c>
      <c r="T16" s="25">
        <v>0.67847222222222248</v>
      </c>
      <c r="U16" s="25">
        <v>0.6805555555555558</v>
      </c>
      <c r="V16" s="25">
        <v>0.68125000000000024</v>
      </c>
      <c r="W16" s="25">
        <v>0.68194444444444469</v>
      </c>
      <c r="X16" s="25">
        <v>0.68263888888888913</v>
      </c>
      <c r="Y16" s="25">
        <v>0.68402777777777801</v>
      </c>
      <c r="Z16" s="25">
        <v>0.68472222222222245</v>
      </c>
      <c r="AA16" s="25">
        <v>0.6854166666666669</v>
      </c>
      <c r="AB16" s="25">
        <v>0.68680555555555578</v>
      </c>
      <c r="AC16" s="16"/>
      <c r="AD16" s="16"/>
      <c r="AE16" s="14" t="s">
        <v>2</v>
      </c>
      <c r="AF16" s="14" t="s">
        <v>91</v>
      </c>
      <c r="AG16" s="14" t="s">
        <v>49</v>
      </c>
      <c r="AH16" s="5" t="s">
        <v>95</v>
      </c>
      <c r="AI16" s="19"/>
      <c r="AJ16" s="18">
        <v>0</v>
      </c>
      <c r="AK16" s="21">
        <v>11.89</v>
      </c>
      <c r="AL16" s="23">
        <v>791</v>
      </c>
      <c r="AM16" s="25"/>
      <c r="AN16" s="25">
        <v>0.68680555555555567</v>
      </c>
      <c r="AO16" s="25">
        <v>0.68750000000000011</v>
      </c>
      <c r="AP16" s="25">
        <v>0.68819444444444455</v>
      </c>
      <c r="AQ16" s="25">
        <v>0.69027777777777799</v>
      </c>
      <c r="AR16" s="25">
        <v>0.69097222222222243</v>
      </c>
      <c r="AS16" s="25">
        <v>0.69236111111111132</v>
      </c>
      <c r="AT16" s="25">
        <v>0.69305555555555576</v>
      </c>
      <c r="AU16" s="25">
        <v>0.6937500000000002</v>
      </c>
      <c r="AV16" s="25">
        <v>0.69444444444444464</v>
      </c>
      <c r="AW16" s="25">
        <v>0.69513888888888908</v>
      </c>
      <c r="AX16" s="25">
        <v>0.69583333333333353</v>
      </c>
      <c r="AY16" s="25">
        <v>0.69652777777777797</v>
      </c>
      <c r="AZ16" s="25">
        <v>0.69722222222222241</v>
      </c>
      <c r="BA16" s="25">
        <v>0.69791666666666685</v>
      </c>
      <c r="BB16" s="25">
        <v>0.70000000000000018</v>
      </c>
      <c r="BC16" s="25">
        <v>0.70138888888888906</v>
      </c>
      <c r="BD16" s="25">
        <v>0.70416666666666683</v>
      </c>
      <c r="BE16" s="25">
        <v>0.70625000000000016</v>
      </c>
      <c r="BF16" s="25">
        <v>0.70972222222222237</v>
      </c>
      <c r="BG16" s="25"/>
    </row>
    <row r="17" spans="1:59" ht="14.4" hidden="1" x14ac:dyDescent="0.25">
      <c r="A17" s="14" t="s">
        <v>2</v>
      </c>
      <c r="B17" s="14" t="s">
        <v>91</v>
      </c>
      <c r="C17" s="15" t="s">
        <v>15</v>
      </c>
      <c r="D17" s="5" t="s">
        <v>95</v>
      </c>
      <c r="E17" s="18">
        <v>0.1</v>
      </c>
      <c r="F17" s="19"/>
      <c r="G17" s="21">
        <v>12.07</v>
      </c>
      <c r="H17" s="23">
        <v>790</v>
      </c>
      <c r="I17" s="24">
        <v>0.67638888888888893</v>
      </c>
      <c r="J17" s="25">
        <v>0.67986111111111136</v>
      </c>
      <c r="K17" s="25">
        <v>0.68472222222222257</v>
      </c>
      <c r="L17" s="25">
        <v>0.68750000000000033</v>
      </c>
      <c r="M17" s="25">
        <v>0.68958333333333366</v>
      </c>
      <c r="N17" s="25">
        <v>0.69097222222222254</v>
      </c>
      <c r="O17" s="25">
        <v>0.69166666666666698</v>
      </c>
      <c r="P17" s="25">
        <v>0.69236111111111143</v>
      </c>
      <c r="Q17" s="25">
        <v>0.69305555555555587</v>
      </c>
      <c r="R17" s="25">
        <v>0.69375000000000031</v>
      </c>
      <c r="S17" s="25">
        <v>0.69444444444444475</v>
      </c>
      <c r="T17" s="25">
        <v>0.69513888888888919</v>
      </c>
      <c r="U17" s="25">
        <v>0.69722222222222252</v>
      </c>
      <c r="V17" s="25">
        <v>0.69791666666666696</v>
      </c>
      <c r="W17" s="25">
        <v>0.6986111111111114</v>
      </c>
      <c r="X17" s="25">
        <v>0.69930555555555585</v>
      </c>
      <c r="Y17" s="25">
        <v>0.70069444444444473</v>
      </c>
      <c r="Z17" s="25">
        <v>0.70138888888888917</v>
      </c>
      <c r="AA17" s="25">
        <v>0.70208333333333361</v>
      </c>
      <c r="AB17" s="25">
        <v>0.7034722222222225</v>
      </c>
      <c r="AC17" s="16"/>
      <c r="AD17" s="16"/>
      <c r="AE17" s="14" t="s">
        <v>2</v>
      </c>
      <c r="AF17" s="14" t="s">
        <v>91</v>
      </c>
      <c r="AG17" s="14" t="s">
        <v>49</v>
      </c>
      <c r="AH17" s="5" t="s">
        <v>95</v>
      </c>
      <c r="AI17" s="19"/>
      <c r="AJ17" s="18">
        <v>0</v>
      </c>
      <c r="AK17" s="21">
        <v>11.89</v>
      </c>
      <c r="AL17" s="23">
        <v>790</v>
      </c>
      <c r="AM17" s="25"/>
      <c r="AN17" s="25">
        <v>0.70347222222222239</v>
      </c>
      <c r="AO17" s="25">
        <v>0.70416666666666683</v>
      </c>
      <c r="AP17" s="25">
        <v>0.70486111111111127</v>
      </c>
      <c r="AQ17" s="25">
        <v>0.70694444444444471</v>
      </c>
      <c r="AR17" s="25">
        <v>0.70763888888888915</v>
      </c>
      <c r="AS17" s="25">
        <v>0.70902777777777803</v>
      </c>
      <c r="AT17" s="25">
        <v>0.70972222222222248</v>
      </c>
      <c r="AU17" s="25">
        <v>0.71041666666666692</v>
      </c>
      <c r="AV17" s="25">
        <v>0.71111111111111136</v>
      </c>
      <c r="AW17" s="25">
        <v>0.7118055555555558</v>
      </c>
      <c r="AX17" s="25">
        <v>0.71250000000000024</v>
      </c>
      <c r="AY17" s="25">
        <v>0.71319444444444469</v>
      </c>
      <c r="AZ17" s="25">
        <v>0.71388888888888913</v>
      </c>
      <c r="BA17" s="25">
        <v>0.71458333333333357</v>
      </c>
      <c r="BB17" s="25">
        <v>0.7166666666666669</v>
      </c>
      <c r="BC17" s="25">
        <v>0.71805555555555578</v>
      </c>
      <c r="BD17" s="25">
        <v>0.72083333333333355</v>
      </c>
      <c r="BE17" s="25">
        <v>0.72291666666666687</v>
      </c>
      <c r="BF17" s="25">
        <v>0.72638888888888908</v>
      </c>
      <c r="BG17" s="25"/>
    </row>
    <row r="18" spans="1:59" ht="14.4" hidden="1" x14ac:dyDescent="0.25">
      <c r="A18" s="14" t="s">
        <v>2</v>
      </c>
      <c r="B18" s="14" t="s">
        <v>91</v>
      </c>
      <c r="C18" s="15" t="s">
        <v>15</v>
      </c>
      <c r="D18" s="5" t="s">
        <v>95</v>
      </c>
      <c r="E18" s="18">
        <v>0.1</v>
      </c>
      <c r="F18" s="19"/>
      <c r="G18" s="21">
        <v>12.07</v>
      </c>
      <c r="H18" s="23">
        <v>792</v>
      </c>
      <c r="I18" s="24">
        <v>0.69305555555555554</v>
      </c>
      <c r="J18" s="25">
        <v>0.69652777777777808</v>
      </c>
      <c r="K18" s="25">
        <v>0.70138888888888928</v>
      </c>
      <c r="L18" s="25">
        <v>0.70416666666666705</v>
      </c>
      <c r="M18" s="25">
        <v>0.70625000000000038</v>
      </c>
      <c r="N18" s="25">
        <v>0.70763888888888926</v>
      </c>
      <c r="O18" s="25">
        <v>0.7083333333333337</v>
      </c>
      <c r="P18" s="25">
        <v>0.70902777777777815</v>
      </c>
      <c r="Q18" s="25">
        <v>0.70972222222222259</v>
      </c>
      <c r="R18" s="25">
        <v>0.71041666666666703</v>
      </c>
      <c r="S18" s="25">
        <v>0.71111111111111147</v>
      </c>
      <c r="T18" s="25">
        <v>0.71180555555555591</v>
      </c>
      <c r="U18" s="25">
        <v>0.71388888888888924</v>
      </c>
      <c r="V18" s="25">
        <v>0.71458333333333368</v>
      </c>
      <c r="W18" s="25">
        <v>0.71527777777777812</v>
      </c>
      <c r="X18" s="25">
        <v>0.71597222222222257</v>
      </c>
      <c r="Y18" s="25">
        <v>0.71736111111111145</v>
      </c>
      <c r="Z18" s="25">
        <v>0.71805555555555589</v>
      </c>
      <c r="AA18" s="25">
        <v>0.71875000000000033</v>
      </c>
      <c r="AB18" s="25">
        <v>0.72013888888888922</v>
      </c>
      <c r="AC18" s="16"/>
      <c r="AD18" s="16"/>
      <c r="AE18" s="14" t="s">
        <v>2</v>
      </c>
      <c r="AF18" s="14" t="s">
        <v>91</v>
      </c>
      <c r="AG18" s="14" t="s">
        <v>49</v>
      </c>
      <c r="AH18" s="5" t="s">
        <v>95</v>
      </c>
      <c r="AI18" s="19"/>
      <c r="AJ18" s="18">
        <v>0</v>
      </c>
      <c r="AK18" s="21">
        <v>11.89</v>
      </c>
      <c r="AL18" s="23">
        <v>792</v>
      </c>
      <c r="AM18" s="25"/>
      <c r="AN18" s="25">
        <v>0.72013888888888911</v>
      </c>
      <c r="AO18" s="25">
        <v>0.72083333333333355</v>
      </c>
      <c r="AP18" s="25">
        <v>0.72152777777777799</v>
      </c>
      <c r="AQ18" s="25">
        <v>0.72361111111111143</v>
      </c>
      <c r="AR18" s="25">
        <v>0.72430555555555587</v>
      </c>
      <c r="AS18" s="25">
        <v>0.72569444444444475</v>
      </c>
      <c r="AT18" s="25">
        <v>0.72638888888888919</v>
      </c>
      <c r="AU18" s="25">
        <v>0.72708333333333364</v>
      </c>
      <c r="AV18" s="25">
        <v>0.72777777777777808</v>
      </c>
      <c r="AW18" s="25">
        <v>0.72847222222222252</v>
      </c>
      <c r="AX18" s="25">
        <v>0.72916666666666696</v>
      </c>
      <c r="AY18" s="25">
        <v>0.7298611111111114</v>
      </c>
      <c r="AZ18" s="25">
        <v>0.73055555555555585</v>
      </c>
      <c r="BA18" s="25">
        <v>0.73125000000000029</v>
      </c>
      <c r="BB18" s="25">
        <v>0.73333333333333361</v>
      </c>
      <c r="BC18" s="25">
        <v>0.7347222222222225</v>
      </c>
      <c r="BD18" s="25">
        <v>0.73750000000000027</v>
      </c>
      <c r="BE18" s="25">
        <v>0.73958333333333359</v>
      </c>
      <c r="BF18" s="25">
        <v>0.7430555555555558</v>
      </c>
      <c r="BG18" s="25"/>
    </row>
    <row r="19" spans="1:59" ht="14.4" x14ac:dyDescent="0.25">
      <c r="A19" s="14" t="s">
        <v>2</v>
      </c>
      <c r="B19" s="14" t="s">
        <v>91</v>
      </c>
      <c r="C19" s="15" t="s">
        <v>15</v>
      </c>
      <c r="D19" s="5" t="s">
        <v>95</v>
      </c>
      <c r="E19" s="18">
        <v>0</v>
      </c>
      <c r="F19" s="19"/>
      <c r="G19" s="21">
        <v>12.07</v>
      </c>
      <c r="H19" s="23">
        <v>791</v>
      </c>
      <c r="I19" s="25"/>
      <c r="J19" s="25">
        <v>0.7131944444444448</v>
      </c>
      <c r="K19" s="25">
        <v>0.718055555555556</v>
      </c>
      <c r="L19" s="25">
        <v>0.72083333333333377</v>
      </c>
      <c r="M19" s="25">
        <v>0.7229166666666671</v>
      </c>
      <c r="N19" s="25">
        <v>0.72430555555555598</v>
      </c>
      <c r="O19" s="25">
        <v>0.72500000000000042</v>
      </c>
      <c r="P19" s="25">
        <v>0.72569444444444486</v>
      </c>
      <c r="Q19" s="25">
        <v>0.72638888888888931</v>
      </c>
      <c r="R19" s="25">
        <v>0.72708333333333375</v>
      </c>
      <c r="S19" s="25">
        <v>0.72777777777777819</v>
      </c>
      <c r="T19" s="25">
        <v>0.72847222222222263</v>
      </c>
      <c r="U19" s="25">
        <v>0.73055555555555596</v>
      </c>
      <c r="V19" s="25">
        <v>0.7312500000000004</v>
      </c>
      <c r="W19" s="25">
        <v>0.73194444444444484</v>
      </c>
      <c r="X19" s="25">
        <v>0.73263888888888928</v>
      </c>
      <c r="Y19" s="25">
        <v>0.73402777777777817</v>
      </c>
      <c r="Z19" s="25">
        <v>0.73472222222222261</v>
      </c>
      <c r="AA19" s="25">
        <v>0.73541666666666705</v>
      </c>
      <c r="AB19" s="25">
        <v>0.73680555555555594</v>
      </c>
      <c r="AC19" s="16"/>
      <c r="AD19" s="16"/>
      <c r="AE19" s="14" t="s">
        <v>2</v>
      </c>
      <c r="AF19" s="14" t="s">
        <v>91</v>
      </c>
      <c r="AG19" s="14" t="s">
        <v>49</v>
      </c>
      <c r="AH19" s="5" t="s">
        <v>95</v>
      </c>
      <c r="AI19" s="19"/>
      <c r="AJ19" s="18">
        <v>0</v>
      </c>
      <c r="AK19" s="21">
        <v>11.89</v>
      </c>
      <c r="AL19" s="23">
        <v>791</v>
      </c>
      <c r="AM19" s="25"/>
      <c r="AN19" s="25">
        <v>0.73680555555555582</v>
      </c>
      <c r="AO19" s="25">
        <v>0.73750000000000027</v>
      </c>
      <c r="AP19" s="25">
        <v>0.73819444444444471</v>
      </c>
      <c r="AQ19" s="25">
        <v>0.74027777777777815</v>
      </c>
      <c r="AR19" s="25">
        <v>0.74097222222222259</v>
      </c>
      <c r="AS19" s="25">
        <v>0.74236111111111147</v>
      </c>
      <c r="AT19" s="25">
        <v>0.74305555555555591</v>
      </c>
      <c r="AU19" s="25">
        <v>0.74375000000000036</v>
      </c>
      <c r="AV19" s="25">
        <v>0.7444444444444448</v>
      </c>
      <c r="AW19" s="25">
        <v>0.74513888888888924</v>
      </c>
      <c r="AX19" s="25">
        <v>0.74583333333333368</v>
      </c>
      <c r="AY19" s="25">
        <v>0.74652777777777812</v>
      </c>
      <c r="AZ19" s="25">
        <v>0.74722222222222257</v>
      </c>
      <c r="BA19" s="25">
        <v>0.74791666666666701</v>
      </c>
      <c r="BB19" s="25">
        <v>0.75000000000000033</v>
      </c>
      <c r="BC19" s="25">
        <v>0.75138888888888922</v>
      </c>
      <c r="BD19" s="25">
        <v>0.75416666666666698</v>
      </c>
      <c r="BE19" s="25">
        <v>0.75625000000000031</v>
      </c>
      <c r="BF19" s="25">
        <v>0.75972222222222252</v>
      </c>
      <c r="BG19" s="25"/>
    </row>
    <row r="20" spans="1:59" ht="14.4" hidden="1" x14ac:dyDescent="0.25">
      <c r="A20" s="14" t="s">
        <v>2</v>
      </c>
      <c r="B20" s="14" t="s">
        <v>91</v>
      </c>
      <c r="C20" s="15" t="s">
        <v>15</v>
      </c>
      <c r="D20" s="5" t="s">
        <v>95</v>
      </c>
      <c r="E20" s="18">
        <v>0</v>
      </c>
      <c r="F20" s="19"/>
      <c r="G20" s="21">
        <v>12.07</v>
      </c>
      <c r="H20" s="23">
        <v>790</v>
      </c>
      <c r="I20" s="25"/>
      <c r="J20" s="25">
        <v>0.72986111111111152</v>
      </c>
      <c r="K20" s="25">
        <v>0.73472222222222272</v>
      </c>
      <c r="L20" s="25">
        <v>0.73750000000000049</v>
      </c>
      <c r="M20" s="25">
        <v>0.73958333333333381</v>
      </c>
      <c r="N20" s="25">
        <v>0.7409722222222227</v>
      </c>
      <c r="O20" s="25">
        <v>0.74166666666666714</v>
      </c>
      <c r="P20" s="25">
        <v>0.74236111111111158</v>
      </c>
      <c r="Q20" s="25">
        <v>0.74305555555555602</v>
      </c>
      <c r="R20" s="25">
        <v>0.74375000000000047</v>
      </c>
      <c r="S20" s="25">
        <v>0.74444444444444491</v>
      </c>
      <c r="T20" s="25">
        <v>0.74513888888888935</v>
      </c>
      <c r="U20" s="25">
        <v>0.74722222222222268</v>
      </c>
      <c r="V20" s="25">
        <v>0.74791666666666712</v>
      </c>
      <c r="W20" s="25">
        <v>0.74861111111111156</v>
      </c>
      <c r="X20" s="25">
        <v>0.749305555555556</v>
      </c>
      <c r="Y20" s="25">
        <v>0.75069444444444489</v>
      </c>
      <c r="Z20" s="25">
        <v>0.75138888888888933</v>
      </c>
      <c r="AA20" s="25">
        <v>0.75208333333333377</v>
      </c>
      <c r="AB20" s="25">
        <v>0.75347222222222265</v>
      </c>
      <c r="AC20" s="16"/>
      <c r="AD20" s="16"/>
      <c r="AE20" s="14" t="s">
        <v>2</v>
      </c>
      <c r="AF20" s="14" t="s">
        <v>91</v>
      </c>
      <c r="AG20" s="14" t="s">
        <v>49</v>
      </c>
      <c r="AH20" s="5" t="s">
        <v>95</v>
      </c>
      <c r="AI20" s="19"/>
      <c r="AJ20" s="18">
        <v>0.04</v>
      </c>
      <c r="AK20" s="21">
        <v>11.89</v>
      </c>
      <c r="AL20" s="23">
        <v>790</v>
      </c>
      <c r="AM20" s="25"/>
      <c r="AN20" s="25">
        <v>0.75347222222222254</v>
      </c>
      <c r="AO20" s="25">
        <v>0.75416666666666698</v>
      </c>
      <c r="AP20" s="25">
        <v>0.75486111111111143</v>
      </c>
      <c r="AQ20" s="25">
        <v>0.75694444444444486</v>
      </c>
      <c r="AR20" s="25">
        <v>0.75763888888888931</v>
      </c>
      <c r="AS20" s="25">
        <v>0.75902777777777819</v>
      </c>
      <c r="AT20" s="25">
        <v>0.75972222222222263</v>
      </c>
      <c r="AU20" s="25">
        <v>0.76041666666666707</v>
      </c>
      <c r="AV20" s="25">
        <v>0.76111111111111152</v>
      </c>
      <c r="AW20" s="25">
        <v>0.76180555555555596</v>
      </c>
      <c r="AX20" s="25">
        <v>0.7625000000000004</v>
      </c>
      <c r="AY20" s="25">
        <v>0.76319444444444484</v>
      </c>
      <c r="AZ20" s="25">
        <v>0.76388888888888928</v>
      </c>
      <c r="BA20" s="25">
        <v>0.76458333333333373</v>
      </c>
      <c r="BB20" s="25">
        <v>0.76666666666666705</v>
      </c>
      <c r="BC20" s="25">
        <v>0.76805555555555594</v>
      </c>
      <c r="BD20" s="25">
        <v>0.7708333333333337</v>
      </c>
      <c r="BE20" s="25">
        <v>0.77291666666666703</v>
      </c>
      <c r="BF20" s="25">
        <v>0.77638888888888924</v>
      </c>
      <c r="BG20" s="29">
        <v>0.77986111111111101</v>
      </c>
    </row>
    <row r="21" spans="1:59" ht="14.4" hidden="1" x14ac:dyDescent="0.25">
      <c r="A21" s="14" t="s">
        <v>2</v>
      </c>
      <c r="B21" s="14" t="s">
        <v>91</v>
      </c>
      <c r="C21" s="15" t="s">
        <v>15</v>
      </c>
      <c r="D21" s="5" t="s">
        <v>95</v>
      </c>
      <c r="E21" s="18">
        <v>0</v>
      </c>
      <c r="F21" s="19"/>
      <c r="G21" s="21">
        <v>12.07</v>
      </c>
      <c r="H21" s="23">
        <v>792</v>
      </c>
      <c r="I21" s="25"/>
      <c r="J21" s="25">
        <v>0.74652777777777823</v>
      </c>
      <c r="K21" s="25">
        <v>0.75138888888888944</v>
      </c>
      <c r="L21" s="25">
        <v>0.75416666666666721</v>
      </c>
      <c r="M21" s="25">
        <v>0.75625000000000053</v>
      </c>
      <c r="N21" s="25">
        <v>0.75763888888888942</v>
      </c>
      <c r="O21" s="25">
        <v>0.75833333333333386</v>
      </c>
      <c r="P21" s="25">
        <v>0.7590277777777783</v>
      </c>
      <c r="Q21" s="25">
        <v>0.75972222222222274</v>
      </c>
      <c r="R21" s="25">
        <v>0.76041666666666718</v>
      </c>
      <c r="S21" s="25">
        <v>0.76111111111111163</v>
      </c>
      <c r="T21" s="25">
        <v>0.76180555555555607</v>
      </c>
      <c r="U21" s="25">
        <v>0.76388888888888939</v>
      </c>
      <c r="V21" s="25">
        <v>0.76458333333333384</v>
      </c>
      <c r="W21" s="25">
        <v>0.76527777777777828</v>
      </c>
      <c r="X21" s="25">
        <v>0.76597222222222272</v>
      </c>
      <c r="Y21" s="25">
        <v>0.7673611111111116</v>
      </c>
      <c r="Z21" s="25">
        <v>0.76805555555555605</v>
      </c>
      <c r="AA21" s="25">
        <v>0.76875000000000049</v>
      </c>
      <c r="AB21" s="25">
        <v>0.77013888888888937</v>
      </c>
      <c r="AC21" s="16"/>
      <c r="AD21" s="16"/>
      <c r="AE21" s="14" t="s">
        <v>2</v>
      </c>
      <c r="AF21" s="14" t="s">
        <v>91</v>
      </c>
      <c r="AG21" s="14" t="s">
        <v>49</v>
      </c>
      <c r="AH21" s="5" t="s">
        <v>95</v>
      </c>
      <c r="AI21" s="19"/>
      <c r="AJ21" s="18">
        <v>0.04</v>
      </c>
      <c r="AK21" s="21">
        <v>11.89</v>
      </c>
      <c r="AL21" s="23">
        <v>792</v>
      </c>
      <c r="AM21" s="25"/>
      <c r="AN21" s="25">
        <v>0.77013888888888926</v>
      </c>
      <c r="AO21" s="25">
        <v>0.7708333333333337</v>
      </c>
      <c r="AP21" s="25">
        <v>0.77152777777777815</v>
      </c>
      <c r="AQ21" s="25">
        <v>0.77361111111111158</v>
      </c>
      <c r="AR21" s="25">
        <v>0.77430555555555602</v>
      </c>
      <c r="AS21" s="25">
        <v>0.77569444444444491</v>
      </c>
      <c r="AT21" s="25">
        <v>0.77638888888888935</v>
      </c>
      <c r="AU21" s="25">
        <v>0.77708333333333379</v>
      </c>
      <c r="AV21" s="25">
        <v>0.77777777777777823</v>
      </c>
      <c r="AW21" s="25">
        <v>0.77847222222222268</v>
      </c>
      <c r="AX21" s="25">
        <v>0.77916666666666712</v>
      </c>
      <c r="AY21" s="25">
        <v>0.77986111111111156</v>
      </c>
      <c r="AZ21" s="25">
        <v>0.780555555555556</v>
      </c>
      <c r="BA21" s="25">
        <v>0.78125000000000044</v>
      </c>
      <c r="BB21" s="25">
        <v>0.78333333333333377</v>
      </c>
      <c r="BC21" s="25">
        <v>0.78472222222222265</v>
      </c>
      <c r="BD21" s="25">
        <v>0.78750000000000042</v>
      </c>
      <c r="BE21" s="25">
        <v>0.78958333333333375</v>
      </c>
      <c r="BF21" s="25">
        <v>0.79305555555555596</v>
      </c>
      <c r="BG21" s="29">
        <v>0.79652777777777783</v>
      </c>
    </row>
    <row r="22" spans="1:59" ht="14.4" x14ac:dyDescent="0.25">
      <c r="A22" s="14" t="s">
        <v>2</v>
      </c>
      <c r="B22" s="14" t="s">
        <v>91</v>
      </c>
      <c r="C22" s="15" t="s">
        <v>15</v>
      </c>
      <c r="D22" s="5" t="s">
        <v>95</v>
      </c>
      <c r="E22" s="18">
        <v>0</v>
      </c>
      <c r="F22" s="19"/>
      <c r="G22" s="21">
        <v>12.07</v>
      </c>
      <c r="H22" s="23">
        <v>791</v>
      </c>
      <c r="I22" s="25"/>
      <c r="J22" s="25">
        <v>0.76319444444444495</v>
      </c>
      <c r="K22" s="25">
        <v>0.76805555555555616</v>
      </c>
      <c r="L22" s="25">
        <v>0.77083333333333393</v>
      </c>
      <c r="M22" s="25">
        <v>0.77291666666666725</v>
      </c>
      <c r="N22" s="25">
        <v>0.77430555555555614</v>
      </c>
      <c r="O22" s="25">
        <v>0.77500000000000058</v>
      </c>
      <c r="P22" s="25">
        <v>0.77569444444444502</v>
      </c>
      <c r="Q22" s="25">
        <v>0.77638888888888946</v>
      </c>
      <c r="R22" s="25">
        <v>0.7770833333333339</v>
      </c>
      <c r="S22" s="25">
        <v>0.77777777777777835</v>
      </c>
      <c r="T22" s="25">
        <v>0.77847222222222279</v>
      </c>
      <c r="U22" s="25">
        <v>0.78055555555555611</v>
      </c>
      <c r="V22" s="25">
        <v>0.78125000000000056</v>
      </c>
      <c r="W22" s="25">
        <v>0.781944444444445</v>
      </c>
      <c r="X22" s="25">
        <v>0.78263888888888944</v>
      </c>
      <c r="Y22" s="25">
        <v>0.78402777777777832</v>
      </c>
      <c r="Z22" s="25">
        <v>0.78472222222222276</v>
      </c>
      <c r="AA22" s="25">
        <v>0.78541666666666721</v>
      </c>
      <c r="AB22" s="25">
        <v>0.78680555555555609</v>
      </c>
      <c r="AC22" s="16"/>
      <c r="AD22" s="16"/>
      <c r="AE22" s="14" t="s">
        <v>2</v>
      </c>
      <c r="AF22" s="14" t="s">
        <v>91</v>
      </c>
      <c r="AG22" s="14" t="s">
        <v>49</v>
      </c>
      <c r="AH22" s="5" t="s">
        <v>95</v>
      </c>
      <c r="AI22" s="19"/>
      <c r="AJ22" s="18">
        <v>0.04</v>
      </c>
      <c r="AK22" s="21">
        <v>11.89</v>
      </c>
      <c r="AL22" s="23">
        <v>791</v>
      </c>
      <c r="AM22" s="25"/>
      <c r="AN22" s="25">
        <v>0.78680555555555598</v>
      </c>
      <c r="AO22" s="25">
        <v>0.78750000000000042</v>
      </c>
      <c r="AP22" s="25">
        <v>0.78819444444444486</v>
      </c>
      <c r="AQ22" s="25">
        <v>0.7902777777777783</v>
      </c>
      <c r="AR22" s="25">
        <v>0.79097222222222274</v>
      </c>
      <c r="AS22" s="25">
        <v>0.79236111111111163</v>
      </c>
      <c r="AT22" s="25">
        <v>0.79305555555555607</v>
      </c>
      <c r="AU22" s="25">
        <v>0.79375000000000051</v>
      </c>
      <c r="AV22" s="25">
        <v>0.79444444444444495</v>
      </c>
      <c r="AW22" s="25">
        <v>0.79513888888888939</v>
      </c>
      <c r="AX22" s="25">
        <v>0.79583333333333384</v>
      </c>
      <c r="AY22" s="25">
        <v>0.79652777777777828</v>
      </c>
      <c r="AZ22" s="25">
        <v>0.79722222222222272</v>
      </c>
      <c r="BA22" s="25">
        <v>0.79791666666666716</v>
      </c>
      <c r="BB22" s="25">
        <v>0.80000000000000049</v>
      </c>
      <c r="BC22" s="25">
        <v>0.80138888888888937</v>
      </c>
      <c r="BD22" s="25">
        <v>0.80416666666666714</v>
      </c>
      <c r="BE22" s="25">
        <v>0.80625000000000047</v>
      </c>
      <c r="BF22" s="25">
        <v>0.80972222222222268</v>
      </c>
      <c r="BG22" s="29">
        <v>0.81319444444444444</v>
      </c>
    </row>
    <row r="23" spans="1:59" ht="14.4" hidden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6"/>
      <c r="AE23" s="14" t="s">
        <v>2</v>
      </c>
      <c r="AF23" s="14" t="s">
        <v>4</v>
      </c>
      <c r="AG23" s="14" t="s">
        <v>49</v>
      </c>
      <c r="AH23" s="5" t="s">
        <v>113</v>
      </c>
      <c r="AI23" s="19"/>
      <c r="AJ23" s="18">
        <v>0.04</v>
      </c>
      <c r="AK23" s="21">
        <v>11.89</v>
      </c>
      <c r="AL23" s="23">
        <v>667</v>
      </c>
      <c r="AM23" s="143">
        <v>261</v>
      </c>
      <c r="AN23" s="25">
        <v>0.89583333333333337</v>
      </c>
      <c r="AO23" s="25">
        <v>0.8965277777777777</v>
      </c>
      <c r="AP23" s="25">
        <v>0.89722222222222225</v>
      </c>
      <c r="AQ23" s="25">
        <v>0.89930555555555547</v>
      </c>
      <c r="AR23" s="25">
        <v>0.9</v>
      </c>
      <c r="AS23" s="25">
        <v>0.90138888888888891</v>
      </c>
      <c r="AT23" s="25">
        <v>0.90208333333333324</v>
      </c>
      <c r="AU23" s="25">
        <v>0.90277777777777779</v>
      </c>
      <c r="AV23" s="25">
        <v>0.90347222222222223</v>
      </c>
      <c r="AW23" s="25">
        <v>0.90416666666666667</v>
      </c>
      <c r="AX23" s="25">
        <v>0.90486111111111101</v>
      </c>
      <c r="AY23" s="25">
        <v>0.90555555555555556</v>
      </c>
      <c r="AZ23" s="25">
        <v>0.90625</v>
      </c>
      <c r="BA23" s="25">
        <v>0.90694444444444444</v>
      </c>
      <c r="BB23" s="25">
        <v>0.90902777777777777</v>
      </c>
      <c r="BC23" s="25">
        <v>0.91041666666666676</v>
      </c>
      <c r="BD23" s="25">
        <v>0.91319444444444453</v>
      </c>
      <c r="BE23" s="25">
        <v>0.91527777777777775</v>
      </c>
      <c r="BF23" s="25">
        <v>0.91875000000000007</v>
      </c>
      <c r="BG23" s="29">
        <v>0.92222222222222217</v>
      </c>
    </row>
  </sheetData>
  <autoFilter ref="A1:BG23" xr:uid="{2115804F-B1E0-44F4-9D57-2EF41770F9DF}">
    <filterColumn colId="7">
      <filters>
        <filter val="79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W99"/>
  <sheetViews>
    <sheetView showGridLines="0" topLeftCell="A15" zoomScale="90" zoomScaleNormal="90" zoomScaleSheetLayoutView="75" workbookViewId="0">
      <pane xSplit="2" topLeftCell="C1" activePane="topRight" state="frozen"/>
      <selection activeCell="I14" sqref="I14"/>
      <selection pane="topRight" activeCell="V12" sqref="V12"/>
    </sheetView>
  </sheetViews>
  <sheetFormatPr defaultColWidth="9.109375" defaultRowHeight="18" customHeight="1" outlineLevelRow="1" x14ac:dyDescent="0.25"/>
  <cols>
    <col min="1" max="1" width="2.5546875" style="188" customWidth="1"/>
    <col min="2" max="2" width="23.109375" style="172" customWidth="1"/>
    <col min="3" max="3" width="9.88671875" style="172" customWidth="1"/>
    <col min="4" max="4" width="12.88671875" style="172" customWidth="1"/>
    <col min="5" max="5" width="12.5546875" style="172" customWidth="1"/>
    <col min="6" max="6" width="11.109375" style="172" customWidth="1"/>
    <col min="7" max="22" width="10" style="172" customWidth="1"/>
    <col min="23" max="23" width="2.5546875" style="188" customWidth="1"/>
    <col min="24" max="97" width="10.33203125" style="172" customWidth="1"/>
    <col min="98" max="16384" width="9.109375" style="172"/>
  </cols>
  <sheetData>
    <row r="1" spans="1:23" s="157" customFormat="1" ht="14.4" thickBot="1" x14ac:dyDescent="0.3">
      <c r="B1" s="158"/>
    </row>
    <row r="2" spans="1:23" s="160" customFormat="1" ht="21.75" customHeight="1" x14ac:dyDescent="0.25">
      <c r="A2" s="206"/>
      <c r="B2" s="211" t="str">
        <f>'D08 (Mon - Fri)'!$B$2</f>
        <v>Route D08: Dunoon - Montague Gardens - Century City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3"/>
      <c r="S2" s="220"/>
      <c r="T2" s="220"/>
      <c r="U2" s="220"/>
      <c r="V2" s="207"/>
      <c r="W2" s="206"/>
    </row>
    <row r="3" spans="1:23" s="160" customFormat="1" ht="21.75" customHeight="1" x14ac:dyDescent="0.25">
      <c r="A3" s="207"/>
      <c r="B3" s="214" t="str">
        <f>'D08 (Mon - Fri)'!$B$3</f>
        <v>Timetable effective 5 to 23 Dec 2025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220"/>
      <c r="T3" s="220"/>
      <c r="U3" s="220"/>
      <c r="V3" s="207"/>
      <c r="W3" s="207"/>
    </row>
    <row r="4" spans="1:23" s="160" customFormat="1" ht="21.75" customHeight="1" thickBot="1" x14ac:dyDescent="0.3">
      <c r="A4" s="206"/>
      <c r="B4" s="199" t="s">
        <v>65</v>
      </c>
      <c r="C4" s="217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20"/>
      <c r="T4" s="220"/>
      <c r="U4" s="220"/>
      <c r="V4" s="221"/>
      <c r="W4" s="206"/>
    </row>
    <row r="5" spans="1:23" s="166" customFormat="1" ht="18" customHeight="1" x14ac:dyDescent="0.25">
      <c r="A5" s="157"/>
      <c r="B5" s="160"/>
      <c r="C5" s="157"/>
      <c r="D5" s="157"/>
      <c r="E5" s="157"/>
      <c r="F5" s="157"/>
      <c r="G5" s="163"/>
      <c r="H5" s="157"/>
      <c r="I5" s="157"/>
      <c r="J5" s="164"/>
      <c r="K5" s="163"/>
      <c r="L5" s="165"/>
      <c r="M5" s="157"/>
      <c r="N5" s="157"/>
      <c r="O5" s="157"/>
      <c r="P5" s="157"/>
      <c r="Q5" s="157"/>
      <c r="R5" s="157"/>
      <c r="S5" s="157"/>
      <c r="T5" s="157"/>
      <c r="U5" s="157"/>
      <c r="W5" s="157"/>
    </row>
    <row r="6" spans="1:23" s="166" customFormat="1" ht="21.75" customHeight="1" x14ac:dyDescent="0.25">
      <c r="A6" s="158"/>
      <c r="B6" s="183" t="s">
        <v>70</v>
      </c>
      <c r="C6" s="179" t="s">
        <v>11</v>
      </c>
      <c r="D6" s="184">
        <v>0.24305555555555555</v>
      </c>
      <c r="E6" s="184">
        <v>0.28472222222222221</v>
      </c>
      <c r="F6" s="184">
        <v>0.3263888888888889</v>
      </c>
      <c r="G6" s="184">
        <v>0.36805555555555558</v>
      </c>
      <c r="H6" s="184">
        <v>0.40972222222222227</v>
      </c>
      <c r="I6" s="184">
        <v>0.45138888888888895</v>
      </c>
      <c r="J6" s="184">
        <v>0.49305555555555564</v>
      </c>
      <c r="K6" s="184">
        <v>0.53472222222222232</v>
      </c>
      <c r="L6" s="184">
        <v>0.57638888888888895</v>
      </c>
      <c r="M6" s="184">
        <v>0.61805555555555558</v>
      </c>
      <c r="N6" s="184">
        <v>0.65972222222222221</v>
      </c>
      <c r="O6" s="184">
        <v>0.70138888888888884</v>
      </c>
      <c r="P6" s="184">
        <v>0.74305555555555547</v>
      </c>
      <c r="Q6" s="184">
        <v>0.89583333333333337</v>
      </c>
      <c r="S6" s="158"/>
    </row>
    <row r="7" spans="1:23" s="166" customFormat="1" ht="22.2" customHeight="1" x14ac:dyDescent="0.25">
      <c r="A7" s="158"/>
      <c r="B7" s="180" t="s">
        <v>71</v>
      </c>
      <c r="C7" s="179" t="s">
        <v>11</v>
      </c>
      <c r="D7" s="181">
        <v>0.24652777777777779</v>
      </c>
      <c r="E7" s="181">
        <v>0.28819444444444442</v>
      </c>
      <c r="F7" s="181">
        <v>0.3298611111111111</v>
      </c>
      <c r="G7" s="181">
        <v>0.37152777777777779</v>
      </c>
      <c r="H7" s="181">
        <v>0.41319444444444448</v>
      </c>
      <c r="I7" s="181">
        <v>0.45486111111111116</v>
      </c>
      <c r="J7" s="181">
        <v>0.49652777777777785</v>
      </c>
      <c r="K7" s="181">
        <v>0.53819444444444453</v>
      </c>
      <c r="L7" s="181">
        <v>0.57986111111111116</v>
      </c>
      <c r="M7" s="181">
        <v>0.62152777777777779</v>
      </c>
      <c r="N7" s="181">
        <v>0.66319444444444442</v>
      </c>
      <c r="O7" s="181">
        <v>0.70486111111111105</v>
      </c>
      <c r="P7" s="181">
        <v>0.74652777777777768</v>
      </c>
      <c r="Q7" s="181">
        <v>0.89930555555555558</v>
      </c>
      <c r="S7" s="158"/>
    </row>
    <row r="8" spans="1:23" s="166" customFormat="1" ht="18" customHeight="1" x14ac:dyDescent="0.25">
      <c r="A8" s="158"/>
      <c r="B8" s="180" t="s">
        <v>72</v>
      </c>
      <c r="C8" s="179" t="s">
        <v>11</v>
      </c>
      <c r="D8" s="181">
        <v>0.24791666666666667</v>
      </c>
      <c r="E8" s="181">
        <v>0.2895833333333333</v>
      </c>
      <c r="F8" s="181">
        <v>0.33124999999999999</v>
      </c>
      <c r="G8" s="181">
        <v>0.37291666666666667</v>
      </c>
      <c r="H8" s="181">
        <v>0.41458333333333336</v>
      </c>
      <c r="I8" s="181">
        <v>0.45625000000000004</v>
      </c>
      <c r="J8" s="181">
        <v>0.49791666666666673</v>
      </c>
      <c r="K8" s="181">
        <v>0.53958333333333341</v>
      </c>
      <c r="L8" s="181">
        <v>0.58125000000000004</v>
      </c>
      <c r="M8" s="181">
        <v>0.62291666666666667</v>
      </c>
      <c r="N8" s="181">
        <v>0.6645833333333333</v>
      </c>
      <c r="O8" s="181">
        <v>0.70624999999999993</v>
      </c>
      <c r="P8" s="181">
        <v>0.74791666666666656</v>
      </c>
      <c r="Q8" s="181">
        <v>0.90069444444444446</v>
      </c>
      <c r="S8" s="158"/>
    </row>
    <row r="9" spans="1:23" s="166" customFormat="1" ht="18" customHeight="1" x14ac:dyDescent="0.25">
      <c r="A9" s="158"/>
      <c r="B9" s="180" t="s">
        <v>73</v>
      </c>
      <c r="C9" s="179" t="s">
        <v>11</v>
      </c>
      <c r="D9" s="181">
        <v>0.25</v>
      </c>
      <c r="E9" s="181">
        <v>0.29166666666666663</v>
      </c>
      <c r="F9" s="181">
        <v>0.33333333333333331</v>
      </c>
      <c r="G9" s="181">
        <v>0.375</v>
      </c>
      <c r="H9" s="181">
        <v>0.41666666666666669</v>
      </c>
      <c r="I9" s="181">
        <v>0.45833333333333337</v>
      </c>
      <c r="J9" s="181">
        <v>0.5</v>
      </c>
      <c r="K9" s="181">
        <v>0.54166666666666674</v>
      </c>
      <c r="L9" s="181">
        <v>0.58333333333333337</v>
      </c>
      <c r="M9" s="181">
        <v>0.625</v>
      </c>
      <c r="N9" s="181">
        <v>0.66666666666666663</v>
      </c>
      <c r="O9" s="181">
        <v>0.70833333333333326</v>
      </c>
      <c r="P9" s="181">
        <v>0.74999999999999989</v>
      </c>
      <c r="Q9" s="181">
        <v>0.90277777777777779</v>
      </c>
      <c r="S9" s="158"/>
    </row>
    <row r="10" spans="1:23" s="166" customFormat="1" ht="18" customHeight="1" x14ac:dyDescent="0.25">
      <c r="A10" s="158"/>
      <c r="B10" s="180" t="s">
        <v>74</v>
      </c>
      <c r="C10" s="179" t="s">
        <v>11</v>
      </c>
      <c r="D10" s="181">
        <v>0.25138888888888888</v>
      </c>
      <c r="E10" s="181">
        <v>0.29305555555555551</v>
      </c>
      <c r="F10" s="181">
        <v>0.3347222222222222</v>
      </c>
      <c r="G10" s="181">
        <v>0.37638888888888888</v>
      </c>
      <c r="H10" s="181">
        <v>0.41805555555555557</v>
      </c>
      <c r="I10" s="181">
        <v>0.45972222222222225</v>
      </c>
      <c r="J10" s="181">
        <v>0.50138888888888888</v>
      </c>
      <c r="K10" s="181">
        <v>0.54305555555555562</v>
      </c>
      <c r="L10" s="181">
        <v>0.58472222222222225</v>
      </c>
      <c r="M10" s="181">
        <v>0.62638888888888888</v>
      </c>
      <c r="N10" s="181">
        <v>0.66805555555555551</v>
      </c>
      <c r="O10" s="181">
        <v>0.70972222222222214</v>
      </c>
      <c r="P10" s="181">
        <v>0.75138888888888877</v>
      </c>
      <c r="Q10" s="181">
        <v>0.90416666666666667</v>
      </c>
      <c r="S10" s="158"/>
    </row>
    <row r="11" spans="1:23" s="166" customFormat="1" ht="18" customHeight="1" x14ac:dyDescent="0.25">
      <c r="A11" s="158"/>
      <c r="B11" s="180" t="s">
        <v>75</v>
      </c>
      <c r="C11" s="179" t="s">
        <v>11</v>
      </c>
      <c r="D11" s="181">
        <v>0.25208333333333333</v>
      </c>
      <c r="E11" s="181">
        <v>0.29374999999999996</v>
      </c>
      <c r="F11" s="181">
        <v>0.33541666666666664</v>
      </c>
      <c r="G11" s="181">
        <v>0.37708333333333333</v>
      </c>
      <c r="H11" s="181">
        <v>0.41875000000000001</v>
      </c>
      <c r="I11" s="181">
        <v>0.4604166666666667</v>
      </c>
      <c r="J11" s="181">
        <v>0.50208333333333333</v>
      </c>
      <c r="K11" s="181">
        <v>0.54375000000000007</v>
      </c>
      <c r="L11" s="181">
        <v>0.5854166666666667</v>
      </c>
      <c r="M11" s="181">
        <v>0.62708333333333333</v>
      </c>
      <c r="N11" s="181">
        <v>0.66874999999999996</v>
      </c>
      <c r="O11" s="181">
        <v>0.71041666666666659</v>
      </c>
      <c r="P11" s="181">
        <v>0.75208333333333321</v>
      </c>
      <c r="Q11" s="181">
        <v>0.90486111111111112</v>
      </c>
      <c r="S11" s="158"/>
    </row>
    <row r="12" spans="1:23" s="166" customFormat="1" ht="18" customHeight="1" x14ac:dyDescent="0.25">
      <c r="A12" s="158"/>
      <c r="B12" s="180" t="s">
        <v>76</v>
      </c>
      <c r="C12" s="179" t="s">
        <v>11</v>
      </c>
      <c r="D12" s="181">
        <v>0.25277777777777777</v>
      </c>
      <c r="E12" s="181">
        <v>0.2944444444444444</v>
      </c>
      <c r="F12" s="181">
        <v>0.33611111111111108</v>
      </c>
      <c r="G12" s="181">
        <v>0.37777777777777777</v>
      </c>
      <c r="H12" s="181">
        <v>0.41944444444444445</v>
      </c>
      <c r="I12" s="181">
        <v>0.46111111111111114</v>
      </c>
      <c r="J12" s="181">
        <v>0.50277777777777777</v>
      </c>
      <c r="K12" s="181">
        <v>0.54444444444444451</v>
      </c>
      <c r="L12" s="181">
        <v>0.58611111111111114</v>
      </c>
      <c r="M12" s="181">
        <v>0.62777777777777777</v>
      </c>
      <c r="N12" s="181">
        <v>0.6694444444444444</v>
      </c>
      <c r="O12" s="181">
        <v>0.71111111111111103</v>
      </c>
      <c r="P12" s="181">
        <v>0.75277777777777766</v>
      </c>
      <c r="Q12" s="181">
        <v>0.90555555555555556</v>
      </c>
      <c r="S12" s="158"/>
    </row>
    <row r="13" spans="1:23" s="157" customFormat="1" ht="18" customHeight="1" x14ac:dyDescent="0.25">
      <c r="A13" s="158"/>
      <c r="B13" s="180" t="s">
        <v>77</v>
      </c>
      <c r="C13" s="179" t="s">
        <v>11</v>
      </c>
      <c r="D13" s="181">
        <v>0.25347222222222221</v>
      </c>
      <c r="E13" s="181">
        <v>0.29513888888888884</v>
      </c>
      <c r="F13" s="181">
        <v>0.33680555555555552</v>
      </c>
      <c r="G13" s="181">
        <v>0.37847222222222221</v>
      </c>
      <c r="H13" s="181">
        <v>0.4201388888888889</v>
      </c>
      <c r="I13" s="181">
        <v>0.46180555555555558</v>
      </c>
      <c r="J13" s="181">
        <v>0.50347222222222221</v>
      </c>
      <c r="K13" s="181">
        <v>0.54513888888888895</v>
      </c>
      <c r="L13" s="181">
        <v>0.58680555555555558</v>
      </c>
      <c r="M13" s="181">
        <v>0.62847222222222221</v>
      </c>
      <c r="N13" s="181">
        <v>0.67013888888888884</v>
      </c>
      <c r="O13" s="181">
        <v>0.71180555555555547</v>
      </c>
      <c r="P13" s="181">
        <v>0.7534722222222221</v>
      </c>
      <c r="Q13" s="181">
        <v>0.90625</v>
      </c>
      <c r="R13" s="165"/>
      <c r="S13" s="167"/>
    </row>
    <row r="14" spans="1:23" s="208" customFormat="1" ht="18" customHeight="1" outlineLevel="1" x14ac:dyDescent="0.25">
      <c r="A14" s="169"/>
      <c r="B14" s="180" t="s">
        <v>16</v>
      </c>
      <c r="C14" s="179" t="s">
        <v>11</v>
      </c>
      <c r="D14" s="181">
        <v>0.25416666666666665</v>
      </c>
      <c r="E14" s="181">
        <v>0.29583333333333328</v>
      </c>
      <c r="F14" s="181">
        <v>0.33749999999999997</v>
      </c>
      <c r="G14" s="181">
        <v>0.37916666666666665</v>
      </c>
      <c r="H14" s="181">
        <v>0.42083333333333334</v>
      </c>
      <c r="I14" s="181">
        <v>0.46250000000000002</v>
      </c>
      <c r="J14" s="181">
        <v>0.50416666666666665</v>
      </c>
      <c r="K14" s="181">
        <v>0.54583333333333339</v>
      </c>
      <c r="L14" s="181">
        <v>0.58750000000000002</v>
      </c>
      <c r="M14" s="181">
        <v>0.62916666666666665</v>
      </c>
      <c r="N14" s="181">
        <v>0.67083333333333328</v>
      </c>
      <c r="O14" s="181">
        <v>0.71249999999999991</v>
      </c>
      <c r="P14" s="181">
        <v>0.75416666666666654</v>
      </c>
      <c r="Q14" s="181">
        <v>0.90694444444444444</v>
      </c>
      <c r="R14" s="171"/>
      <c r="S14" s="170"/>
    </row>
    <row r="15" spans="1:23" s="208" customFormat="1" ht="18" customHeight="1" outlineLevel="1" x14ac:dyDescent="0.25">
      <c r="A15" s="169"/>
      <c r="B15" s="180" t="s">
        <v>18</v>
      </c>
      <c r="C15" s="179" t="s">
        <v>11</v>
      </c>
      <c r="D15" s="181">
        <v>0.25486111111111109</v>
      </c>
      <c r="E15" s="181">
        <v>0.29652777777777772</v>
      </c>
      <c r="F15" s="181">
        <v>0.33819444444444441</v>
      </c>
      <c r="G15" s="181">
        <v>0.37986111111111109</v>
      </c>
      <c r="H15" s="181">
        <v>0.42152777777777778</v>
      </c>
      <c r="I15" s="181">
        <v>0.46319444444444446</v>
      </c>
      <c r="J15" s="181">
        <v>0.50486111111111109</v>
      </c>
      <c r="K15" s="181">
        <v>0.54652777777777783</v>
      </c>
      <c r="L15" s="181">
        <v>0.58819444444444446</v>
      </c>
      <c r="M15" s="181">
        <v>0.62986111111111109</v>
      </c>
      <c r="N15" s="181">
        <v>0.67152777777777772</v>
      </c>
      <c r="O15" s="181">
        <v>0.71319444444444435</v>
      </c>
      <c r="P15" s="181">
        <v>0.75486111111111098</v>
      </c>
      <c r="Q15" s="181">
        <v>0.90763888888888888</v>
      </c>
      <c r="R15" s="171"/>
      <c r="S15" s="170"/>
    </row>
    <row r="16" spans="1:23" s="208" customFormat="1" ht="18" customHeight="1" outlineLevel="1" x14ac:dyDescent="0.25">
      <c r="A16" s="169"/>
      <c r="B16" s="180" t="s">
        <v>20</v>
      </c>
      <c r="C16" s="179" t="s">
        <v>11</v>
      </c>
      <c r="D16" s="181">
        <v>0.25555555555555559</v>
      </c>
      <c r="E16" s="181">
        <v>0.29722222222222222</v>
      </c>
      <c r="F16" s="181">
        <v>0.33888888888888891</v>
      </c>
      <c r="G16" s="181">
        <v>0.38055555555555559</v>
      </c>
      <c r="H16" s="181">
        <v>0.42222222222222228</v>
      </c>
      <c r="I16" s="181">
        <v>0.46388888888888896</v>
      </c>
      <c r="J16" s="181">
        <v>0.50555555555555554</v>
      </c>
      <c r="K16" s="181">
        <v>0.54722222222222228</v>
      </c>
      <c r="L16" s="181">
        <v>0.58888888888888891</v>
      </c>
      <c r="M16" s="181">
        <v>0.63055555555555554</v>
      </c>
      <c r="N16" s="181">
        <v>0.67222222222222217</v>
      </c>
      <c r="O16" s="181">
        <v>0.7138888888888888</v>
      </c>
      <c r="P16" s="181">
        <v>0.75555555555555542</v>
      </c>
      <c r="Q16" s="181">
        <v>0.90833333333333333</v>
      </c>
      <c r="R16" s="171"/>
      <c r="S16" s="170"/>
    </row>
    <row r="17" spans="1:20" s="166" customFormat="1" ht="18" customHeight="1" outlineLevel="1" x14ac:dyDescent="0.25">
      <c r="A17" s="158"/>
      <c r="B17" s="180" t="s">
        <v>22</v>
      </c>
      <c r="C17" s="179" t="s">
        <v>11</v>
      </c>
      <c r="D17" s="181">
        <v>0.25694444444444448</v>
      </c>
      <c r="E17" s="181">
        <v>0.2986111111111111</v>
      </c>
      <c r="F17" s="181">
        <v>0.34027777777777779</v>
      </c>
      <c r="G17" s="181">
        <v>0.38194444444444448</v>
      </c>
      <c r="H17" s="181">
        <v>0.42361111111111116</v>
      </c>
      <c r="I17" s="181">
        <v>0.46527777777777785</v>
      </c>
      <c r="J17" s="181">
        <v>0.50694444444444442</v>
      </c>
      <c r="K17" s="181">
        <v>0.54861111111111116</v>
      </c>
      <c r="L17" s="181">
        <v>0.59027777777777779</v>
      </c>
      <c r="M17" s="181">
        <v>0.63194444444444442</v>
      </c>
      <c r="N17" s="181">
        <v>0.67361111111111105</v>
      </c>
      <c r="O17" s="181">
        <v>0.71527777777777768</v>
      </c>
      <c r="P17" s="181">
        <v>0.75694444444444431</v>
      </c>
      <c r="Q17" s="181">
        <v>0.90972222222222221</v>
      </c>
      <c r="R17" s="158"/>
      <c r="S17" s="158"/>
    </row>
    <row r="18" spans="1:20" s="173" customFormat="1" ht="18" customHeight="1" x14ac:dyDescent="0.25">
      <c r="A18" s="172"/>
      <c r="B18" s="180" t="s">
        <v>24</v>
      </c>
      <c r="C18" s="179" t="s">
        <v>11</v>
      </c>
      <c r="D18" s="181">
        <v>0.25763888888888892</v>
      </c>
      <c r="E18" s="181">
        <v>0.29930555555555555</v>
      </c>
      <c r="F18" s="181">
        <v>0.34097222222222223</v>
      </c>
      <c r="G18" s="181">
        <v>0.38263888888888892</v>
      </c>
      <c r="H18" s="181">
        <v>0.4243055555555556</v>
      </c>
      <c r="I18" s="181">
        <v>0.46597222222222229</v>
      </c>
      <c r="J18" s="181">
        <v>0.50763888888888886</v>
      </c>
      <c r="K18" s="181">
        <v>0.5493055555555556</v>
      </c>
      <c r="L18" s="181">
        <v>0.59097222222222223</v>
      </c>
      <c r="M18" s="181">
        <v>0.63263888888888886</v>
      </c>
      <c r="N18" s="181">
        <v>0.67430555555555549</v>
      </c>
      <c r="O18" s="181">
        <v>0.71597222222222212</v>
      </c>
      <c r="P18" s="181">
        <v>0.75763888888888875</v>
      </c>
      <c r="Q18" s="181">
        <v>0.91041666666666665</v>
      </c>
      <c r="R18" s="166"/>
      <c r="S18" s="172"/>
    </row>
    <row r="19" spans="1:20" s="173" customFormat="1" ht="18" customHeight="1" x14ac:dyDescent="0.25">
      <c r="A19" s="172"/>
      <c r="B19" s="180" t="s">
        <v>26</v>
      </c>
      <c r="C19" s="179" t="s">
        <v>11</v>
      </c>
      <c r="D19" s="181">
        <v>0.25833333333333336</v>
      </c>
      <c r="E19" s="181">
        <v>0.3</v>
      </c>
      <c r="F19" s="181">
        <v>0.34166666666666667</v>
      </c>
      <c r="G19" s="181">
        <v>0.38333333333333336</v>
      </c>
      <c r="H19" s="181">
        <v>0.42500000000000004</v>
      </c>
      <c r="I19" s="181">
        <v>0.46666666666666673</v>
      </c>
      <c r="J19" s="181">
        <v>0.5083333333333333</v>
      </c>
      <c r="K19" s="181">
        <v>0.55000000000000004</v>
      </c>
      <c r="L19" s="181">
        <v>0.59166666666666667</v>
      </c>
      <c r="M19" s="181">
        <v>0.6333333333333333</v>
      </c>
      <c r="N19" s="181">
        <v>0.67499999999999993</v>
      </c>
      <c r="O19" s="181">
        <v>0.71666666666666656</v>
      </c>
      <c r="P19" s="181">
        <v>0.75833333333333319</v>
      </c>
      <c r="Q19" s="181">
        <v>0.91111111111111109</v>
      </c>
      <c r="R19" s="166"/>
      <c r="S19" s="172"/>
    </row>
    <row r="20" spans="1:20" s="173" customFormat="1" ht="18" customHeight="1" outlineLevel="1" x14ac:dyDescent="0.25">
      <c r="A20" s="172"/>
      <c r="B20" s="180" t="s">
        <v>28</v>
      </c>
      <c r="C20" s="179" t="s">
        <v>11</v>
      </c>
      <c r="D20" s="181">
        <v>0.2590277777777778</v>
      </c>
      <c r="E20" s="181">
        <v>0.30069444444444443</v>
      </c>
      <c r="F20" s="181">
        <v>0.34236111111111112</v>
      </c>
      <c r="G20" s="181">
        <v>0.3840277777777778</v>
      </c>
      <c r="H20" s="181">
        <v>0.42569444444444449</v>
      </c>
      <c r="I20" s="181">
        <v>0.46736111111111117</v>
      </c>
      <c r="J20" s="181">
        <v>0.50902777777777775</v>
      </c>
      <c r="K20" s="181">
        <v>0.55069444444444449</v>
      </c>
      <c r="L20" s="181">
        <v>0.59236111111111112</v>
      </c>
      <c r="M20" s="181">
        <v>0.63402777777777775</v>
      </c>
      <c r="N20" s="181">
        <v>0.67569444444444438</v>
      </c>
      <c r="O20" s="181">
        <v>0.71736111111111101</v>
      </c>
      <c r="P20" s="181">
        <v>0.75902777777777763</v>
      </c>
      <c r="Q20" s="181">
        <v>0.91180555555555554</v>
      </c>
      <c r="R20" s="166"/>
      <c r="S20" s="172"/>
    </row>
    <row r="21" spans="1:20" s="173" customFormat="1" ht="18" customHeight="1" x14ac:dyDescent="0.25">
      <c r="A21" s="172"/>
      <c r="B21" s="180" t="s">
        <v>30</v>
      </c>
      <c r="C21" s="179" t="s">
        <v>11</v>
      </c>
      <c r="D21" s="181">
        <v>0.26041666666666669</v>
      </c>
      <c r="E21" s="181">
        <v>0.30208333333333331</v>
      </c>
      <c r="F21" s="181">
        <v>0.34375</v>
      </c>
      <c r="G21" s="181">
        <v>0.38541666666666669</v>
      </c>
      <c r="H21" s="181">
        <v>0.42708333333333337</v>
      </c>
      <c r="I21" s="181">
        <v>0.46875000000000006</v>
      </c>
      <c r="J21" s="181">
        <v>0.51041666666666663</v>
      </c>
      <c r="K21" s="181">
        <v>0.55208333333333337</v>
      </c>
      <c r="L21" s="181">
        <v>0.59375</v>
      </c>
      <c r="M21" s="181">
        <v>0.63541666666666663</v>
      </c>
      <c r="N21" s="181">
        <v>0.67708333333333326</v>
      </c>
      <c r="O21" s="181">
        <v>0.71874999999999989</v>
      </c>
      <c r="P21" s="181">
        <v>0.76041666666666652</v>
      </c>
      <c r="Q21" s="181">
        <v>0.91319444444444442</v>
      </c>
      <c r="R21" s="166"/>
      <c r="S21" s="172"/>
    </row>
    <row r="22" spans="1:20" s="173" customFormat="1" ht="18" customHeight="1" x14ac:dyDescent="0.25">
      <c r="A22" s="172"/>
      <c r="B22" s="180" t="s">
        <v>32</v>
      </c>
      <c r="C22" s="179" t="s">
        <v>11</v>
      </c>
      <c r="D22" s="181">
        <v>0.26111111111111113</v>
      </c>
      <c r="E22" s="181">
        <v>0.30277777777777776</v>
      </c>
      <c r="F22" s="181">
        <v>0.34444444444444444</v>
      </c>
      <c r="G22" s="181">
        <v>0.38611111111111113</v>
      </c>
      <c r="H22" s="181">
        <v>0.42777777777777781</v>
      </c>
      <c r="I22" s="181">
        <v>0.4694444444444445</v>
      </c>
      <c r="J22" s="181">
        <v>0.51111111111111107</v>
      </c>
      <c r="K22" s="181">
        <v>0.55277777777777781</v>
      </c>
      <c r="L22" s="181">
        <v>0.59444444444444444</v>
      </c>
      <c r="M22" s="181">
        <v>0.63611111111111107</v>
      </c>
      <c r="N22" s="181">
        <v>0.6777777777777777</v>
      </c>
      <c r="O22" s="181">
        <v>0.71944444444444433</v>
      </c>
      <c r="P22" s="181">
        <v>0.76111111111111096</v>
      </c>
      <c r="Q22" s="181">
        <v>0.91388888888888886</v>
      </c>
      <c r="R22" s="166"/>
      <c r="S22" s="172"/>
    </row>
    <row r="23" spans="1:20" s="173" customFormat="1" ht="18" customHeight="1" outlineLevel="1" x14ac:dyDescent="0.25">
      <c r="A23" s="172"/>
      <c r="B23" s="180" t="s">
        <v>34</v>
      </c>
      <c r="C23" s="179" t="s">
        <v>11</v>
      </c>
      <c r="D23" s="181">
        <v>0.26180555555555557</v>
      </c>
      <c r="E23" s="181">
        <v>0.3034722222222222</v>
      </c>
      <c r="F23" s="181">
        <v>0.34513888888888888</v>
      </c>
      <c r="G23" s="181">
        <v>0.38680555555555557</v>
      </c>
      <c r="H23" s="181">
        <v>0.42847222222222225</v>
      </c>
      <c r="I23" s="181">
        <v>0.47013888888888894</v>
      </c>
      <c r="J23" s="181">
        <v>0.51180555555555551</v>
      </c>
      <c r="K23" s="181">
        <v>0.55347222222222225</v>
      </c>
      <c r="L23" s="181">
        <v>0.59513888888888888</v>
      </c>
      <c r="M23" s="181">
        <v>0.63680555555555551</v>
      </c>
      <c r="N23" s="181">
        <v>0.67847222222222214</v>
      </c>
      <c r="O23" s="181">
        <v>0.72013888888888877</v>
      </c>
      <c r="P23" s="181">
        <v>0.7618055555555554</v>
      </c>
      <c r="Q23" s="181">
        <v>0.9145833333333333</v>
      </c>
      <c r="R23" s="166"/>
      <c r="S23" s="172"/>
    </row>
    <row r="24" spans="1:20" s="173" customFormat="1" ht="18" customHeight="1" outlineLevel="1" x14ac:dyDescent="0.25">
      <c r="A24" s="172"/>
      <c r="B24" s="180" t="s">
        <v>36</v>
      </c>
      <c r="C24" s="179" t="s">
        <v>11</v>
      </c>
      <c r="D24" s="181">
        <v>0.26319444444444445</v>
      </c>
      <c r="E24" s="181">
        <v>0.30486111111111108</v>
      </c>
      <c r="F24" s="181">
        <v>0.34652777777777777</v>
      </c>
      <c r="G24" s="181">
        <v>0.38819444444444445</v>
      </c>
      <c r="H24" s="181">
        <v>0.42986111111111114</v>
      </c>
      <c r="I24" s="181">
        <v>0.47152777777777782</v>
      </c>
      <c r="J24" s="181">
        <v>0.5131944444444444</v>
      </c>
      <c r="K24" s="181">
        <v>0.55486111111111114</v>
      </c>
      <c r="L24" s="181">
        <v>0.59652777777777777</v>
      </c>
      <c r="M24" s="181">
        <v>0.6381944444444444</v>
      </c>
      <c r="N24" s="181">
        <v>0.67986111111111103</v>
      </c>
      <c r="O24" s="181">
        <v>0.72152777777777766</v>
      </c>
      <c r="P24" s="181">
        <v>0.76319444444444429</v>
      </c>
      <c r="Q24" s="181">
        <v>0.91597222222222219</v>
      </c>
      <c r="R24" s="166"/>
      <c r="S24" s="172"/>
    </row>
    <row r="25" spans="1:20" s="173" customFormat="1" ht="18" customHeight="1" x14ac:dyDescent="0.25">
      <c r="A25" s="172"/>
      <c r="B25" s="174"/>
      <c r="C25" s="175"/>
      <c r="D25" s="172"/>
      <c r="S25" s="166"/>
      <c r="T25" s="172"/>
    </row>
    <row r="26" spans="1:20" s="173" customFormat="1" ht="18" customHeight="1" x14ac:dyDescent="0.25">
      <c r="A26" s="172"/>
      <c r="B26" s="189" t="s">
        <v>36</v>
      </c>
      <c r="C26" s="190" t="s">
        <v>11</v>
      </c>
      <c r="D26" s="191">
        <v>0.26319444444444445</v>
      </c>
      <c r="E26" s="184">
        <v>0.30486111111111114</v>
      </c>
      <c r="F26" s="184">
        <v>0.34652777777777782</v>
      </c>
      <c r="G26" s="184">
        <v>0.38819444444444451</v>
      </c>
      <c r="H26" s="184">
        <v>0.42986111111111119</v>
      </c>
      <c r="I26" s="184">
        <v>0.47152777777777788</v>
      </c>
      <c r="J26" s="184">
        <v>0.51319444444444451</v>
      </c>
      <c r="K26" s="184">
        <v>0.55486111111111114</v>
      </c>
      <c r="L26" s="184">
        <v>0.59652777777777777</v>
      </c>
      <c r="M26" s="184">
        <v>0.6381944444444444</v>
      </c>
      <c r="N26" s="184">
        <v>0.67986111111111103</v>
      </c>
      <c r="O26" s="184">
        <v>0.72152777777777766</v>
      </c>
      <c r="P26" s="184">
        <v>0.76319444444444429</v>
      </c>
      <c r="Q26" s="184">
        <v>0.89583333333333337</v>
      </c>
      <c r="R26" s="184">
        <v>0.9375</v>
      </c>
      <c r="S26" s="166"/>
      <c r="T26" s="172"/>
    </row>
    <row r="27" spans="1:20" s="173" customFormat="1" ht="18" customHeight="1" x14ac:dyDescent="0.25">
      <c r="A27" s="172"/>
      <c r="B27" s="178" t="s">
        <v>34</v>
      </c>
      <c r="C27" s="179" t="s">
        <v>11</v>
      </c>
      <c r="D27" s="192">
        <v>0.2638888888888889</v>
      </c>
      <c r="E27" s="181">
        <v>0.30555555555555558</v>
      </c>
      <c r="F27" s="181">
        <v>0.34722222222222227</v>
      </c>
      <c r="G27" s="181">
        <v>0.38888888888888895</v>
      </c>
      <c r="H27" s="181">
        <v>0.43055555555555564</v>
      </c>
      <c r="I27" s="181">
        <v>0.47222222222222232</v>
      </c>
      <c r="J27" s="181">
        <v>0.51388888888888895</v>
      </c>
      <c r="K27" s="181">
        <v>0.55555555555555558</v>
      </c>
      <c r="L27" s="181">
        <v>0.59722222222222221</v>
      </c>
      <c r="M27" s="181">
        <v>0.63888888888888884</v>
      </c>
      <c r="N27" s="181">
        <v>0.68055555555555547</v>
      </c>
      <c r="O27" s="181">
        <v>0.7222222222222221</v>
      </c>
      <c r="P27" s="181">
        <v>0.76388888888888873</v>
      </c>
      <c r="Q27" s="181">
        <v>0.8965277777777777</v>
      </c>
      <c r="R27" s="181">
        <v>0.93819444444444433</v>
      </c>
      <c r="S27" s="166"/>
      <c r="T27" s="172"/>
    </row>
    <row r="28" spans="1:20" s="173" customFormat="1" ht="18" customHeight="1" x14ac:dyDescent="0.25">
      <c r="A28" s="172"/>
      <c r="B28" s="178" t="s">
        <v>32</v>
      </c>
      <c r="C28" s="179" t="s">
        <v>11</v>
      </c>
      <c r="D28" s="192">
        <v>0.26458333333333334</v>
      </c>
      <c r="E28" s="181">
        <v>0.30625000000000002</v>
      </c>
      <c r="F28" s="181">
        <v>0.34791666666666671</v>
      </c>
      <c r="G28" s="181">
        <v>0.38958333333333339</v>
      </c>
      <c r="H28" s="181">
        <v>0.43125000000000008</v>
      </c>
      <c r="I28" s="181">
        <v>0.47291666666666676</v>
      </c>
      <c r="J28" s="181">
        <v>0.51458333333333339</v>
      </c>
      <c r="K28" s="181">
        <v>0.55625000000000002</v>
      </c>
      <c r="L28" s="181">
        <v>0.59791666666666665</v>
      </c>
      <c r="M28" s="181">
        <v>0.63958333333333328</v>
      </c>
      <c r="N28" s="181">
        <v>0.68124999999999991</v>
      </c>
      <c r="O28" s="181">
        <v>0.72291666666666654</v>
      </c>
      <c r="P28" s="181">
        <v>0.76458333333333317</v>
      </c>
      <c r="Q28" s="181">
        <v>0.89722222222222225</v>
      </c>
      <c r="R28" s="181">
        <v>0.93888888888888888</v>
      </c>
      <c r="S28" s="166"/>
      <c r="T28" s="172"/>
    </row>
    <row r="29" spans="1:20" s="173" customFormat="1" ht="18" customHeight="1" x14ac:dyDescent="0.25">
      <c r="A29" s="172"/>
      <c r="B29" s="178" t="s">
        <v>30</v>
      </c>
      <c r="C29" s="179" t="s">
        <v>11</v>
      </c>
      <c r="D29" s="192">
        <v>0.26527777777777778</v>
      </c>
      <c r="E29" s="181">
        <v>0.30694444444444446</v>
      </c>
      <c r="F29" s="181">
        <v>0.34861111111111115</v>
      </c>
      <c r="G29" s="181">
        <v>0.39027777777777783</v>
      </c>
      <c r="H29" s="181">
        <v>0.43194444444444452</v>
      </c>
      <c r="I29" s="181">
        <v>0.4736111111111112</v>
      </c>
      <c r="J29" s="181">
        <v>0.51527777777777783</v>
      </c>
      <c r="K29" s="181">
        <v>0.55694444444444446</v>
      </c>
      <c r="L29" s="181">
        <v>0.59861111111111109</v>
      </c>
      <c r="M29" s="181">
        <v>0.64027777777777772</v>
      </c>
      <c r="N29" s="181">
        <v>0.68194444444444435</v>
      </c>
      <c r="O29" s="181">
        <v>0.72361111111111098</v>
      </c>
      <c r="P29" s="181">
        <v>0.76527777777777761</v>
      </c>
      <c r="Q29" s="181">
        <v>0.8979166666666667</v>
      </c>
      <c r="R29" s="181">
        <v>0.93958333333333333</v>
      </c>
      <c r="S29" s="166"/>
      <c r="T29" s="172"/>
    </row>
    <row r="30" spans="1:20" s="173" customFormat="1" ht="18" customHeight="1" x14ac:dyDescent="0.25">
      <c r="B30" s="178" t="s">
        <v>28</v>
      </c>
      <c r="C30" s="179" t="s">
        <v>11</v>
      </c>
      <c r="D30" s="192">
        <v>0.26597222222222222</v>
      </c>
      <c r="E30" s="181">
        <v>0.30763888888888891</v>
      </c>
      <c r="F30" s="181">
        <v>0.34930555555555559</v>
      </c>
      <c r="G30" s="181">
        <v>0.39097222222222228</v>
      </c>
      <c r="H30" s="181">
        <v>0.43263888888888896</v>
      </c>
      <c r="I30" s="181">
        <v>0.47430555555555565</v>
      </c>
      <c r="J30" s="181">
        <v>0.51597222222222228</v>
      </c>
      <c r="K30" s="181">
        <v>0.55763888888888891</v>
      </c>
      <c r="L30" s="181">
        <v>0.59930555555555554</v>
      </c>
      <c r="M30" s="181">
        <v>0.64097222222222217</v>
      </c>
      <c r="N30" s="181">
        <v>0.6826388888888888</v>
      </c>
      <c r="O30" s="181">
        <v>0.72430555555555542</v>
      </c>
      <c r="P30" s="181">
        <v>0.76597222222222205</v>
      </c>
      <c r="Q30" s="181">
        <v>0.89861111111111114</v>
      </c>
      <c r="R30" s="181">
        <v>0.94027777777777777</v>
      </c>
      <c r="S30" s="166"/>
    </row>
    <row r="31" spans="1:20" s="173" customFormat="1" ht="21.6" customHeight="1" x14ac:dyDescent="0.25">
      <c r="B31" s="178" t="s">
        <v>26</v>
      </c>
      <c r="C31" s="179" t="s">
        <v>11</v>
      </c>
      <c r="D31" s="192">
        <v>0.26666666666666666</v>
      </c>
      <c r="E31" s="181">
        <v>0.30833333333333335</v>
      </c>
      <c r="F31" s="181">
        <v>0.35000000000000003</v>
      </c>
      <c r="G31" s="181">
        <v>0.39166666666666672</v>
      </c>
      <c r="H31" s="181">
        <v>0.4333333333333334</v>
      </c>
      <c r="I31" s="181">
        <v>0.47500000000000009</v>
      </c>
      <c r="J31" s="181">
        <v>0.51666666666666672</v>
      </c>
      <c r="K31" s="181">
        <v>0.55833333333333335</v>
      </c>
      <c r="L31" s="181">
        <v>0.6</v>
      </c>
      <c r="M31" s="181">
        <v>0.64166666666666661</v>
      </c>
      <c r="N31" s="181">
        <v>0.68333333333333324</v>
      </c>
      <c r="O31" s="181">
        <v>0.72499999999999987</v>
      </c>
      <c r="P31" s="181">
        <v>0.7666666666666665</v>
      </c>
      <c r="Q31" s="181">
        <v>0.89930555555555547</v>
      </c>
      <c r="R31" s="181">
        <v>0.9409722222222221</v>
      </c>
      <c r="S31" s="166"/>
    </row>
    <row r="32" spans="1:20" s="173" customFormat="1" ht="18" customHeight="1" x14ac:dyDescent="0.25">
      <c r="B32" s="178" t="s">
        <v>24</v>
      </c>
      <c r="C32" s="179" t="s">
        <v>11</v>
      </c>
      <c r="D32" s="192">
        <v>0.2673611111111111</v>
      </c>
      <c r="E32" s="181">
        <v>0.30902777777777779</v>
      </c>
      <c r="F32" s="181">
        <v>0.35069444444444448</v>
      </c>
      <c r="G32" s="181">
        <v>0.39236111111111116</v>
      </c>
      <c r="H32" s="181">
        <v>0.43402777777777785</v>
      </c>
      <c r="I32" s="181">
        <v>0.47569444444444453</v>
      </c>
      <c r="J32" s="181">
        <v>0.51736111111111116</v>
      </c>
      <c r="K32" s="181">
        <v>0.55902777777777779</v>
      </c>
      <c r="L32" s="181">
        <v>0.60069444444444442</v>
      </c>
      <c r="M32" s="181">
        <v>0.64236111111111105</v>
      </c>
      <c r="N32" s="181">
        <v>0.68402777777777768</v>
      </c>
      <c r="O32" s="181">
        <v>0.72569444444444431</v>
      </c>
      <c r="P32" s="181">
        <v>0.76736111111111094</v>
      </c>
      <c r="Q32" s="181">
        <v>0.9</v>
      </c>
      <c r="R32" s="181">
        <v>0.94166666666666665</v>
      </c>
      <c r="S32" s="166"/>
    </row>
    <row r="33" spans="1:23" s="186" customFormat="1" ht="18" customHeight="1" x14ac:dyDescent="0.25">
      <c r="A33" s="182"/>
      <c r="B33" s="178" t="s">
        <v>22</v>
      </c>
      <c r="C33" s="179" t="s">
        <v>11</v>
      </c>
      <c r="D33" s="192">
        <v>0.26805555555555555</v>
      </c>
      <c r="E33" s="181">
        <v>0.30972222222222223</v>
      </c>
      <c r="F33" s="181">
        <v>0.35138888888888892</v>
      </c>
      <c r="G33" s="181">
        <v>0.3930555555555556</v>
      </c>
      <c r="H33" s="181">
        <v>0.43472222222222229</v>
      </c>
      <c r="I33" s="181">
        <v>0.47638888888888897</v>
      </c>
      <c r="J33" s="181">
        <v>0.5180555555555556</v>
      </c>
      <c r="K33" s="181">
        <v>0.55972222222222223</v>
      </c>
      <c r="L33" s="181">
        <v>0.60138888888888886</v>
      </c>
      <c r="M33" s="181">
        <v>0.64305555555555549</v>
      </c>
      <c r="N33" s="181">
        <v>0.68472222222222212</v>
      </c>
      <c r="O33" s="181">
        <v>0.72638888888888875</v>
      </c>
      <c r="P33" s="181">
        <v>0.76805555555555538</v>
      </c>
      <c r="Q33" s="181">
        <v>0.90069444444444446</v>
      </c>
      <c r="R33" s="181">
        <v>0.94236111111111109</v>
      </c>
      <c r="S33" s="185"/>
      <c r="T33" s="182"/>
    </row>
    <row r="34" spans="1:23" s="173" customFormat="1" ht="18" customHeight="1" x14ac:dyDescent="0.25">
      <c r="B34" s="178" t="s">
        <v>20</v>
      </c>
      <c r="C34" s="179" t="s">
        <v>11</v>
      </c>
      <c r="D34" s="192">
        <v>0.26874999999999999</v>
      </c>
      <c r="E34" s="181">
        <v>0.31041666666666667</v>
      </c>
      <c r="F34" s="181">
        <v>0.35208333333333336</v>
      </c>
      <c r="G34" s="181">
        <v>0.39375000000000004</v>
      </c>
      <c r="H34" s="181">
        <v>0.43541666666666673</v>
      </c>
      <c r="I34" s="181">
        <v>0.47708333333333341</v>
      </c>
      <c r="J34" s="181">
        <v>0.51875000000000004</v>
      </c>
      <c r="K34" s="181">
        <v>0.56041666666666667</v>
      </c>
      <c r="L34" s="181">
        <v>0.6020833333333333</v>
      </c>
      <c r="M34" s="181">
        <v>0.64374999999999993</v>
      </c>
      <c r="N34" s="181">
        <v>0.68541666666666656</v>
      </c>
      <c r="O34" s="181">
        <v>0.72708333333333319</v>
      </c>
      <c r="P34" s="181">
        <v>0.76874999999999982</v>
      </c>
      <c r="Q34" s="181">
        <v>0.90138888888888891</v>
      </c>
      <c r="R34" s="181">
        <v>0.94305555555555554</v>
      </c>
      <c r="S34" s="166"/>
    </row>
    <row r="35" spans="1:23" s="173" customFormat="1" ht="18" customHeight="1" x14ac:dyDescent="0.25">
      <c r="A35" s="172"/>
      <c r="B35" s="178" t="s">
        <v>18</v>
      </c>
      <c r="C35" s="179" t="s">
        <v>11</v>
      </c>
      <c r="D35" s="192">
        <v>0.26944444444444443</v>
      </c>
      <c r="E35" s="181">
        <v>0.31111111111111112</v>
      </c>
      <c r="F35" s="181">
        <v>0.3527777777777778</v>
      </c>
      <c r="G35" s="181">
        <v>0.39444444444444449</v>
      </c>
      <c r="H35" s="181">
        <v>0.43611111111111117</v>
      </c>
      <c r="I35" s="181">
        <v>0.47777777777777786</v>
      </c>
      <c r="J35" s="181">
        <v>0.51944444444444449</v>
      </c>
      <c r="K35" s="181">
        <v>0.56111111111111112</v>
      </c>
      <c r="L35" s="181">
        <v>0.60277777777777775</v>
      </c>
      <c r="M35" s="181">
        <v>0.64444444444444438</v>
      </c>
      <c r="N35" s="181">
        <v>0.68611111111111101</v>
      </c>
      <c r="O35" s="181">
        <v>0.72777777777777763</v>
      </c>
      <c r="P35" s="181">
        <v>0.76944444444444426</v>
      </c>
      <c r="Q35" s="181">
        <v>0.90208333333333324</v>
      </c>
      <c r="R35" s="181">
        <v>0.94374999999999987</v>
      </c>
      <c r="S35" s="166"/>
      <c r="T35" s="172"/>
    </row>
    <row r="36" spans="1:23" s="173" customFormat="1" ht="18" customHeight="1" x14ac:dyDescent="0.25">
      <c r="A36" s="172"/>
      <c r="B36" s="178" t="s">
        <v>16</v>
      </c>
      <c r="C36" s="179" t="s">
        <v>11</v>
      </c>
      <c r="D36" s="192">
        <v>0.27013888888888887</v>
      </c>
      <c r="E36" s="181">
        <v>0.31180555555555556</v>
      </c>
      <c r="F36" s="181">
        <v>0.35347222222222224</v>
      </c>
      <c r="G36" s="181">
        <v>0.39513888888888893</v>
      </c>
      <c r="H36" s="181">
        <v>0.43680555555555561</v>
      </c>
      <c r="I36" s="181">
        <v>0.4784722222222223</v>
      </c>
      <c r="J36" s="181">
        <v>0.52013888888888893</v>
      </c>
      <c r="K36" s="181">
        <v>0.56180555555555556</v>
      </c>
      <c r="L36" s="181">
        <v>0.60347222222222219</v>
      </c>
      <c r="M36" s="181">
        <v>0.64513888888888882</v>
      </c>
      <c r="N36" s="181">
        <v>0.68680555555555545</v>
      </c>
      <c r="O36" s="181">
        <v>0.72847222222222208</v>
      </c>
      <c r="P36" s="181">
        <v>0.77013888888888871</v>
      </c>
      <c r="Q36" s="181">
        <v>0.90277777777777779</v>
      </c>
      <c r="R36" s="181">
        <v>0.94444444444444442</v>
      </c>
      <c r="S36" s="166"/>
      <c r="T36" s="172"/>
    </row>
    <row r="37" spans="1:23" s="173" customFormat="1" ht="18" customHeight="1" x14ac:dyDescent="0.25">
      <c r="A37" s="172"/>
      <c r="B37" s="178" t="s">
        <v>77</v>
      </c>
      <c r="C37" s="179" t="s">
        <v>11</v>
      </c>
      <c r="D37" s="192">
        <v>0.27083333333333331</v>
      </c>
      <c r="E37" s="181">
        <v>0.3125</v>
      </c>
      <c r="F37" s="181">
        <v>0.35416666666666669</v>
      </c>
      <c r="G37" s="181">
        <v>0.39583333333333337</v>
      </c>
      <c r="H37" s="181">
        <v>0.43750000000000006</v>
      </c>
      <c r="I37" s="181">
        <v>0.47916666666666674</v>
      </c>
      <c r="J37" s="181">
        <v>0.52083333333333337</v>
      </c>
      <c r="K37" s="181">
        <v>0.5625</v>
      </c>
      <c r="L37" s="181">
        <v>0.60416666666666663</v>
      </c>
      <c r="M37" s="181">
        <v>0.64583333333333326</v>
      </c>
      <c r="N37" s="181">
        <v>0.68749999999999989</v>
      </c>
      <c r="O37" s="181">
        <v>0.72916666666666652</v>
      </c>
      <c r="P37" s="181">
        <v>0.77083333333333315</v>
      </c>
      <c r="Q37" s="181">
        <v>0.90347222222222223</v>
      </c>
      <c r="R37" s="181">
        <v>0.94513888888888886</v>
      </c>
      <c r="S37" s="166"/>
      <c r="T37" s="172"/>
    </row>
    <row r="38" spans="1:23" s="173" customFormat="1" ht="18" customHeight="1" x14ac:dyDescent="0.25">
      <c r="A38" s="172"/>
      <c r="B38" s="178" t="s">
        <v>76</v>
      </c>
      <c r="C38" s="179" t="s">
        <v>11</v>
      </c>
      <c r="D38" s="192">
        <v>0.27152777777777776</v>
      </c>
      <c r="E38" s="181">
        <v>0.31319444444444444</v>
      </c>
      <c r="F38" s="181">
        <v>0.35486111111111113</v>
      </c>
      <c r="G38" s="181">
        <v>0.39652777777777781</v>
      </c>
      <c r="H38" s="181">
        <v>0.4381944444444445</v>
      </c>
      <c r="I38" s="181">
        <v>0.47986111111111118</v>
      </c>
      <c r="J38" s="181">
        <v>0.52152777777777781</v>
      </c>
      <c r="K38" s="181">
        <v>0.56319444444444444</v>
      </c>
      <c r="L38" s="181">
        <v>0.60486111111111107</v>
      </c>
      <c r="M38" s="181">
        <v>0.6465277777777777</v>
      </c>
      <c r="N38" s="181">
        <v>0.68819444444444433</v>
      </c>
      <c r="O38" s="181">
        <v>0.72986111111111096</v>
      </c>
      <c r="P38" s="181">
        <v>0.77152777777777759</v>
      </c>
      <c r="Q38" s="181">
        <v>0.90416666666666667</v>
      </c>
      <c r="R38" s="181">
        <v>0.9458333333333333</v>
      </c>
      <c r="S38" s="166"/>
      <c r="T38" s="172"/>
    </row>
    <row r="39" spans="1:23" s="173" customFormat="1" ht="18" customHeight="1" x14ac:dyDescent="0.25">
      <c r="A39" s="172"/>
      <c r="B39" s="178" t="s">
        <v>75</v>
      </c>
      <c r="C39" s="179" t="s">
        <v>11</v>
      </c>
      <c r="D39" s="192">
        <v>0.2722222222222222</v>
      </c>
      <c r="E39" s="181">
        <v>0.31388888888888888</v>
      </c>
      <c r="F39" s="181">
        <v>0.35555555555555557</v>
      </c>
      <c r="G39" s="181">
        <v>0.39722222222222225</v>
      </c>
      <c r="H39" s="181">
        <v>0.43888888888888894</v>
      </c>
      <c r="I39" s="181">
        <v>0.48055555555555562</v>
      </c>
      <c r="J39" s="181">
        <v>0.52222222222222225</v>
      </c>
      <c r="K39" s="181">
        <v>0.56388888888888888</v>
      </c>
      <c r="L39" s="181">
        <v>0.60555555555555551</v>
      </c>
      <c r="M39" s="181">
        <v>0.64722222222222214</v>
      </c>
      <c r="N39" s="181">
        <v>0.68888888888888877</v>
      </c>
      <c r="O39" s="181">
        <v>0.7305555555555554</v>
      </c>
      <c r="P39" s="181">
        <v>0.77222222222222203</v>
      </c>
      <c r="Q39" s="181">
        <v>0.90486111111111101</v>
      </c>
      <c r="R39" s="181">
        <v>0.94652777777777763</v>
      </c>
      <c r="S39" s="166"/>
      <c r="T39" s="172"/>
    </row>
    <row r="40" spans="1:23" s="173" customFormat="1" ht="18" customHeight="1" x14ac:dyDescent="0.25">
      <c r="B40" s="178" t="s">
        <v>74</v>
      </c>
      <c r="C40" s="179" t="s">
        <v>11</v>
      </c>
      <c r="D40" s="192">
        <v>0.27361111111111108</v>
      </c>
      <c r="E40" s="181">
        <v>0.31527777777777777</v>
      </c>
      <c r="F40" s="181">
        <v>0.35694444444444445</v>
      </c>
      <c r="G40" s="181">
        <v>0.39861111111111114</v>
      </c>
      <c r="H40" s="181">
        <v>0.44027777777777782</v>
      </c>
      <c r="I40" s="181">
        <v>0.48194444444444451</v>
      </c>
      <c r="J40" s="181">
        <v>0.52361111111111114</v>
      </c>
      <c r="K40" s="181">
        <v>0.56527777777777777</v>
      </c>
      <c r="L40" s="181">
        <v>0.6069444444444444</v>
      </c>
      <c r="M40" s="181">
        <v>0.64861111111111103</v>
      </c>
      <c r="N40" s="181">
        <v>0.69027777777777766</v>
      </c>
      <c r="O40" s="181">
        <v>0.73194444444444429</v>
      </c>
      <c r="P40" s="181">
        <v>0.77361111111111092</v>
      </c>
      <c r="Q40" s="181">
        <v>0.90625</v>
      </c>
      <c r="R40" s="181">
        <v>0.94791666666666663</v>
      </c>
      <c r="S40" s="166"/>
    </row>
    <row r="41" spans="1:23" s="173" customFormat="1" ht="18" customHeight="1" x14ac:dyDescent="0.25">
      <c r="B41" s="178" t="s">
        <v>73</v>
      </c>
      <c r="C41" s="179" t="s">
        <v>11</v>
      </c>
      <c r="D41" s="192">
        <v>0.27499999999999997</v>
      </c>
      <c r="E41" s="181">
        <v>0.31666666666666665</v>
      </c>
      <c r="F41" s="181">
        <v>0.35833333333333334</v>
      </c>
      <c r="G41" s="181">
        <v>0.4</v>
      </c>
      <c r="H41" s="181">
        <v>0.44166666666666671</v>
      </c>
      <c r="I41" s="181">
        <v>0.48333333333333339</v>
      </c>
      <c r="J41" s="181">
        <v>0.52500000000000002</v>
      </c>
      <c r="K41" s="181">
        <v>0.56666666666666665</v>
      </c>
      <c r="L41" s="181">
        <v>0.60833333333333328</v>
      </c>
      <c r="M41" s="181">
        <v>0.64999999999999991</v>
      </c>
      <c r="N41" s="181">
        <v>0.69166666666666654</v>
      </c>
      <c r="O41" s="181">
        <v>0.73333333333333317</v>
      </c>
      <c r="P41" s="181">
        <v>0.7749999999999998</v>
      </c>
      <c r="Q41" s="181">
        <v>0.90763888888888899</v>
      </c>
      <c r="R41" s="181">
        <v>0.94930555555555562</v>
      </c>
      <c r="S41" s="166"/>
    </row>
    <row r="42" spans="1:23" s="173" customFormat="1" ht="18" customHeight="1" x14ac:dyDescent="0.25">
      <c r="B42" s="178" t="s">
        <v>72</v>
      </c>
      <c r="C42" s="179" t="s">
        <v>11</v>
      </c>
      <c r="D42" s="192">
        <v>0.27708333333333335</v>
      </c>
      <c r="E42" s="181">
        <v>0.31875000000000003</v>
      </c>
      <c r="F42" s="181">
        <v>0.36041666666666672</v>
      </c>
      <c r="G42" s="181">
        <v>0.4020833333333334</v>
      </c>
      <c r="H42" s="181">
        <v>0.44375000000000009</v>
      </c>
      <c r="I42" s="181">
        <v>0.48541666666666677</v>
      </c>
      <c r="J42" s="181">
        <v>0.52708333333333335</v>
      </c>
      <c r="K42" s="181">
        <v>0.56874999999999998</v>
      </c>
      <c r="L42" s="181">
        <v>0.61041666666666661</v>
      </c>
      <c r="M42" s="181">
        <v>0.65208333333333324</v>
      </c>
      <c r="N42" s="181">
        <v>0.69374999999999987</v>
      </c>
      <c r="O42" s="181">
        <v>0.7354166666666665</v>
      </c>
      <c r="P42" s="181">
        <v>0.77708333333333313</v>
      </c>
      <c r="Q42" s="181">
        <v>0.90972222222222221</v>
      </c>
      <c r="R42" s="181">
        <v>0.95138888888888884</v>
      </c>
      <c r="S42" s="166"/>
    </row>
    <row r="43" spans="1:23" s="173" customFormat="1" ht="18" customHeight="1" x14ac:dyDescent="0.25">
      <c r="B43" s="178" t="s">
        <v>71</v>
      </c>
      <c r="C43" s="179" t="s">
        <v>11</v>
      </c>
      <c r="D43" s="192">
        <v>0.27847222222222223</v>
      </c>
      <c r="E43" s="181">
        <v>0.32013888888888892</v>
      </c>
      <c r="F43" s="181">
        <v>0.3618055555555556</v>
      </c>
      <c r="G43" s="181">
        <v>0.40347222222222229</v>
      </c>
      <c r="H43" s="181">
        <v>0.44513888888888897</v>
      </c>
      <c r="I43" s="181">
        <v>0.48680555555555566</v>
      </c>
      <c r="J43" s="181">
        <v>0.52847222222222223</v>
      </c>
      <c r="K43" s="181">
        <v>0.57013888888888886</v>
      </c>
      <c r="L43" s="181">
        <v>0.61180555555555549</v>
      </c>
      <c r="M43" s="181">
        <v>0.65347222222222212</v>
      </c>
      <c r="N43" s="181">
        <v>0.69513888888888875</v>
      </c>
      <c r="O43" s="181">
        <v>0.73680555555555538</v>
      </c>
      <c r="P43" s="181">
        <v>0.77847222222222201</v>
      </c>
      <c r="Q43" s="181">
        <v>0.91111111111111109</v>
      </c>
      <c r="R43" s="181">
        <v>0.95277777777777772</v>
      </c>
      <c r="S43" s="166"/>
    </row>
    <row r="44" spans="1:23" s="173" customFormat="1" ht="18" customHeight="1" x14ac:dyDescent="0.25">
      <c r="B44" s="180" t="s">
        <v>70</v>
      </c>
      <c r="C44" s="179" t="s">
        <v>14</v>
      </c>
      <c r="D44" s="192">
        <v>0.28125</v>
      </c>
      <c r="E44" s="181">
        <v>0.32291666666666669</v>
      </c>
      <c r="F44" s="181">
        <v>0.36458333333333337</v>
      </c>
      <c r="G44" s="181">
        <v>0.40625000000000006</v>
      </c>
      <c r="H44" s="181">
        <v>0.44791666666666674</v>
      </c>
      <c r="I44" s="181">
        <v>0.48958333333333343</v>
      </c>
      <c r="J44" s="181">
        <v>0.53125</v>
      </c>
      <c r="K44" s="181">
        <v>0.57291666666666663</v>
      </c>
      <c r="L44" s="181">
        <v>0.61458333333333326</v>
      </c>
      <c r="M44" s="181">
        <v>0.65624999999999989</v>
      </c>
      <c r="N44" s="181">
        <v>0.69791666666666652</v>
      </c>
      <c r="O44" s="181">
        <v>0.73958333333333315</v>
      </c>
      <c r="P44" s="181">
        <v>0.78124999999999978</v>
      </c>
      <c r="Q44" s="181">
        <v>0.91388888888888886</v>
      </c>
      <c r="R44" s="181">
        <v>0.95555555555555549</v>
      </c>
      <c r="S44" s="166"/>
    </row>
    <row r="45" spans="1:23" s="173" customFormat="1" ht="18" customHeight="1" x14ac:dyDescent="0.25"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66"/>
    </row>
    <row r="46" spans="1:23" s="173" customFormat="1" ht="18" customHeight="1" x14ac:dyDescent="0.25"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66"/>
    </row>
    <row r="47" spans="1:23" s="173" customFormat="1" ht="18" customHeight="1" x14ac:dyDescent="0.25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66"/>
      <c r="W47" s="172"/>
    </row>
    <row r="48" spans="1:23" s="173" customFormat="1" ht="18" customHeight="1" x14ac:dyDescent="0.25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66"/>
      <c r="W48" s="172"/>
    </row>
    <row r="49" spans="1:23" s="173" customFormat="1" ht="18" customHeight="1" x14ac:dyDescent="0.25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66"/>
      <c r="W49" s="172"/>
    </row>
    <row r="50" spans="1:23" s="173" customFormat="1" ht="18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66"/>
      <c r="W50" s="172"/>
    </row>
    <row r="51" spans="1:23" s="173" customFormat="1" ht="18" customHeight="1" x14ac:dyDescent="0.25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66"/>
      <c r="W51" s="172"/>
    </row>
    <row r="52" spans="1:23" s="173" customFormat="1" ht="18" customHeight="1" x14ac:dyDescent="0.25"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66"/>
    </row>
    <row r="53" spans="1:23" s="173" customFormat="1" ht="18" customHeight="1" x14ac:dyDescent="0.25"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66"/>
    </row>
    <row r="54" spans="1:23" s="173" customFormat="1" ht="18" customHeight="1" x14ac:dyDescent="0.25"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66"/>
    </row>
    <row r="55" spans="1:23" s="173" customFormat="1" ht="18" customHeight="1" x14ac:dyDescent="0.25"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66"/>
    </row>
    <row r="56" spans="1:23" s="173" customFormat="1" ht="18" customHeight="1" x14ac:dyDescent="0.25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66"/>
    </row>
    <row r="57" spans="1:23" s="173" customFormat="1" ht="18" customHeight="1" x14ac:dyDescent="0.25"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68"/>
    </row>
    <row r="58" spans="1:23" s="173" customFormat="1" ht="18" customHeight="1" x14ac:dyDescent="0.25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68"/>
      <c r="W58" s="172"/>
    </row>
    <row r="59" spans="1:23" s="173" customFormat="1" ht="18" customHeight="1" x14ac:dyDescent="0.25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68"/>
    </row>
    <row r="60" spans="1:23" s="173" customFormat="1" ht="18" hidden="1" customHeight="1" outlineLevel="1" x14ac:dyDescent="0.25"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68"/>
    </row>
    <row r="61" spans="1:23" s="173" customFormat="1" ht="18" customHeight="1" collapsed="1" x14ac:dyDescent="0.25"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68"/>
    </row>
    <row r="62" spans="1:23" s="173" customFormat="1" ht="18" customHeight="1" x14ac:dyDescent="0.25"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68"/>
    </row>
    <row r="63" spans="1:23" s="173" customFormat="1" ht="18" hidden="1" customHeight="1" outlineLevel="1" x14ac:dyDescent="0.25"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68"/>
    </row>
    <row r="64" spans="1:23" s="173" customFormat="1" ht="18" hidden="1" customHeight="1" outlineLevel="1" x14ac:dyDescent="0.25"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68"/>
    </row>
    <row r="65" spans="1:23" s="173" customFormat="1" ht="18" customHeight="1" collapsed="1" x14ac:dyDescent="0.25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68"/>
      <c r="W65" s="172"/>
    </row>
    <row r="66" spans="1:23" s="173" customFormat="1" ht="18" customHeight="1" x14ac:dyDescent="0.25"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68"/>
    </row>
    <row r="67" spans="1:23" s="173" customFormat="1" ht="18" customHeight="1" x14ac:dyDescent="0.25"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68"/>
    </row>
    <row r="68" spans="1:23" s="173" customFormat="1" ht="18" customHeight="1" x14ac:dyDescent="0.25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68"/>
    </row>
    <row r="69" spans="1:23" s="173" customFormat="1" ht="18" customHeight="1" x14ac:dyDescent="0.25"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68"/>
    </row>
    <row r="70" spans="1:23" s="173" customFormat="1" ht="18" customHeight="1" x14ac:dyDescent="0.25"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68"/>
    </row>
    <row r="71" spans="1:23" s="173" customFormat="1" ht="45" customHeight="1" x14ac:dyDescent="0.25"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68"/>
    </row>
    <row r="72" spans="1:23" s="173" customFormat="1" ht="18" customHeight="1" x14ac:dyDescent="0.25"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68"/>
    </row>
    <row r="73" spans="1:23" s="186" customFormat="1" ht="18" customHeight="1" x14ac:dyDescent="0.25">
      <c r="A73" s="18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68"/>
      <c r="W73" s="182"/>
    </row>
    <row r="74" spans="1:23" s="173" customFormat="1" ht="18" customHeight="1" x14ac:dyDescent="0.25"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68"/>
    </row>
    <row r="75" spans="1:23" s="173" customFormat="1" ht="18" customHeight="1" x14ac:dyDescent="0.25"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68"/>
    </row>
    <row r="76" spans="1:23" s="173" customFormat="1" ht="18" customHeight="1" x14ac:dyDescent="0.25"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68"/>
    </row>
    <row r="77" spans="1:23" s="173" customFormat="1" ht="18" customHeight="1" x14ac:dyDescent="0.25"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68"/>
    </row>
    <row r="78" spans="1:23" s="173" customFormat="1" ht="18" customHeight="1" x14ac:dyDescent="0.25"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68"/>
    </row>
    <row r="79" spans="1:23" s="173" customFormat="1" ht="18" customHeight="1" x14ac:dyDescent="0.25"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68"/>
    </row>
    <row r="80" spans="1:23" s="173" customFormat="1" ht="18" customHeight="1" x14ac:dyDescent="0.25"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68"/>
    </row>
    <row r="81" spans="1:23" s="173" customFormat="1" ht="18" customHeight="1" x14ac:dyDescent="0.25"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68"/>
    </row>
    <row r="82" spans="1:23" s="173" customFormat="1" ht="18" customHeight="1" x14ac:dyDescent="0.25"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68"/>
    </row>
    <row r="83" spans="1:23" s="173" customFormat="1" ht="18" customHeight="1" x14ac:dyDescent="0.25"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68"/>
    </row>
    <row r="84" spans="1:23" s="173" customFormat="1" ht="18" customHeight="1" x14ac:dyDescent="0.25"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68"/>
    </row>
    <row r="85" spans="1:23" s="173" customFormat="1" ht="18" customHeight="1" x14ac:dyDescent="0.25"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68"/>
    </row>
    <row r="86" spans="1:23" s="173" customFormat="1" ht="18" customHeight="1" x14ac:dyDescent="0.25"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68"/>
    </row>
    <row r="87" spans="1:23" s="173" customFormat="1" ht="18" customHeight="1" x14ac:dyDescent="0.25"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68"/>
    </row>
    <row r="88" spans="1:23" ht="18" customHeight="1" x14ac:dyDescent="0.25">
      <c r="A88" s="173"/>
      <c r="V88" s="168"/>
      <c r="W88" s="173"/>
    </row>
    <row r="89" spans="1:23" ht="18" customHeight="1" x14ac:dyDescent="0.25">
      <c r="A89" s="173"/>
      <c r="V89" s="168"/>
      <c r="W89" s="173"/>
    </row>
    <row r="90" spans="1:23" ht="18" customHeight="1" x14ac:dyDescent="0.25">
      <c r="A90" s="173"/>
      <c r="V90" s="168"/>
      <c r="W90" s="173"/>
    </row>
    <row r="91" spans="1:23" ht="18" customHeight="1" x14ac:dyDescent="0.25">
      <c r="A91" s="173"/>
      <c r="V91" s="168"/>
      <c r="W91" s="173"/>
    </row>
    <row r="92" spans="1:23" ht="18" customHeight="1" x14ac:dyDescent="0.25">
      <c r="A92" s="173"/>
      <c r="V92" s="168"/>
      <c r="W92" s="173"/>
    </row>
    <row r="93" spans="1:23" ht="18" customHeight="1" x14ac:dyDescent="0.25">
      <c r="A93" s="173"/>
      <c r="V93" s="168"/>
      <c r="W93" s="173"/>
    </row>
    <row r="94" spans="1:23" ht="18" customHeight="1" x14ac:dyDescent="0.25">
      <c r="A94" s="173"/>
      <c r="V94" s="168"/>
      <c r="W94" s="173"/>
    </row>
    <row r="95" spans="1:23" ht="18" customHeight="1" x14ac:dyDescent="0.25">
      <c r="A95" s="173"/>
      <c r="V95" s="168"/>
      <c r="W95" s="173"/>
    </row>
    <row r="96" spans="1:23" ht="18" customHeight="1" x14ac:dyDescent="0.25">
      <c r="A96" s="173"/>
      <c r="V96" s="168"/>
      <c r="W96" s="173"/>
    </row>
    <row r="97" spans="2:22" ht="18" customHeight="1" x14ac:dyDescent="0.25">
      <c r="V97" s="168"/>
    </row>
    <row r="98" spans="2:22" s="166" customFormat="1" ht="18" customHeight="1" x14ac:dyDescent="0.25"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</row>
    <row r="99" spans="2:22" s="166" customFormat="1" ht="18" customHeight="1" x14ac:dyDescent="0.25"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</row>
  </sheetData>
  <pageMargins left="0.7" right="0.7" top="0.75" bottom="0.75" header="0.3" footer="0.3"/>
  <pageSetup paperSize="8" scale="45" orientation="landscape" r:id="rId1"/>
  <colBreaks count="1" manualBreakCount="1">
    <brk id="22" max="1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96"/>
  <sheetViews>
    <sheetView showGridLines="0" tabSelected="1" topLeftCell="A15" zoomScale="90" zoomScaleNormal="90" zoomScaleSheetLayoutView="75" workbookViewId="0">
      <pane xSplit="2" topLeftCell="C1" activePane="topRight" state="frozen"/>
      <selection activeCell="B1" sqref="B1"/>
      <selection pane="topRight" activeCell="R25" sqref="R25"/>
    </sheetView>
  </sheetViews>
  <sheetFormatPr defaultColWidth="9.109375" defaultRowHeight="18" customHeight="1" outlineLevelRow="1" x14ac:dyDescent="0.25"/>
  <cols>
    <col min="1" max="1" width="2.5546875" style="188" customWidth="1"/>
    <col min="2" max="2" width="23.109375" style="172" customWidth="1"/>
    <col min="3" max="3" width="9.88671875" style="172" customWidth="1"/>
    <col min="4" max="4" width="12.88671875" style="172" customWidth="1"/>
    <col min="5" max="5" width="12.5546875" style="172" customWidth="1"/>
    <col min="6" max="6" width="11.109375" style="172" customWidth="1"/>
    <col min="7" max="22" width="10" style="172" customWidth="1"/>
    <col min="23" max="23" width="2.5546875" style="188" customWidth="1"/>
    <col min="24" max="100" width="10.33203125" style="172" customWidth="1"/>
    <col min="101" max="16384" width="9.109375" style="172"/>
  </cols>
  <sheetData>
    <row r="1" spans="1:23" s="157" customFormat="1" ht="14.4" thickBot="1" x14ac:dyDescent="0.3">
      <c r="B1" s="158"/>
    </row>
    <row r="2" spans="1:23" s="160" customFormat="1" ht="21.75" customHeight="1" x14ac:dyDescent="0.25">
      <c r="A2" s="206"/>
      <c r="B2" s="211" t="str">
        <f>'D08 (Mon - Fri)'!$B$2</f>
        <v>Route D08: Dunoon - Montague Gardens - Century City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3"/>
      <c r="S2" s="209"/>
      <c r="T2" s="209"/>
      <c r="U2" s="209"/>
      <c r="V2" s="206"/>
      <c r="W2" s="206"/>
    </row>
    <row r="3" spans="1:23" s="160" customFormat="1" ht="21.75" customHeight="1" x14ac:dyDescent="0.25">
      <c r="A3" s="207"/>
      <c r="B3" s="214" t="str">
        <f>'D08 (Mon - Fri)'!$B$3</f>
        <v>Timetable effective 5 to 23 Dec 2025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209"/>
      <c r="T3" s="209"/>
      <c r="U3" s="209"/>
      <c r="V3" s="206"/>
      <c r="W3" s="207"/>
    </row>
    <row r="4" spans="1:23" s="160" customFormat="1" ht="21.75" customHeight="1" thickBot="1" x14ac:dyDescent="0.3">
      <c r="A4" s="206"/>
      <c r="B4" s="199" t="s">
        <v>101</v>
      </c>
      <c r="C4" s="217"/>
      <c r="D4" s="217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09"/>
      <c r="T4" s="209"/>
      <c r="U4" s="209"/>
      <c r="V4" s="210"/>
      <c r="W4" s="206"/>
    </row>
    <row r="5" spans="1:23" s="166" customFormat="1" ht="18" customHeight="1" x14ac:dyDescent="0.25">
      <c r="A5" s="157"/>
      <c r="B5" s="160"/>
      <c r="C5" s="157"/>
      <c r="D5" s="157"/>
      <c r="E5" s="157"/>
      <c r="F5" s="157"/>
      <c r="G5" s="163"/>
      <c r="H5" s="157"/>
      <c r="I5" s="157"/>
      <c r="J5" s="164"/>
      <c r="K5" s="163"/>
      <c r="L5" s="165"/>
      <c r="M5" s="157"/>
      <c r="N5" s="157"/>
      <c r="O5" s="157"/>
      <c r="P5" s="157"/>
      <c r="Q5" s="157"/>
      <c r="R5" s="157"/>
      <c r="S5" s="157"/>
      <c r="T5" s="157"/>
      <c r="U5" s="157"/>
      <c r="W5" s="157"/>
    </row>
    <row r="6" spans="1:23" s="166" customFormat="1" ht="21.75" customHeight="1" x14ac:dyDescent="0.25">
      <c r="A6" s="158"/>
      <c r="B6" s="183" t="s">
        <v>70</v>
      </c>
      <c r="C6" s="179" t="s">
        <v>11</v>
      </c>
      <c r="D6" s="184">
        <v>0.24305555555555555</v>
      </c>
      <c r="E6" s="184">
        <v>0.28472222222222221</v>
      </c>
      <c r="F6" s="184">
        <v>0.3263888888888889</v>
      </c>
      <c r="G6" s="184">
        <v>0.36805555555555558</v>
      </c>
      <c r="H6" s="184">
        <v>0.40972222222222227</v>
      </c>
      <c r="I6" s="184">
        <v>0.45138888888888895</v>
      </c>
      <c r="J6" s="184">
        <v>0.49305555555555564</v>
      </c>
      <c r="K6" s="184">
        <v>0.53472222222222232</v>
      </c>
      <c r="L6" s="184">
        <v>0.57638888888888895</v>
      </c>
      <c r="M6" s="184">
        <v>0.61805555555555558</v>
      </c>
      <c r="N6" s="184">
        <v>0.65972222222222221</v>
      </c>
      <c r="O6" s="184">
        <v>0.70138888888888884</v>
      </c>
      <c r="P6" s="184">
        <v>0.74305555555555547</v>
      </c>
      <c r="Q6" s="184">
        <v>0.89583333333333337</v>
      </c>
      <c r="S6" s="158"/>
    </row>
    <row r="7" spans="1:23" s="166" customFormat="1" ht="22.2" customHeight="1" x14ac:dyDescent="0.25">
      <c r="A7" s="158"/>
      <c r="B7" s="180" t="s">
        <v>71</v>
      </c>
      <c r="C7" s="179" t="s">
        <v>11</v>
      </c>
      <c r="D7" s="181">
        <v>0.24652777777777779</v>
      </c>
      <c r="E7" s="181">
        <v>0.28819444444444442</v>
      </c>
      <c r="F7" s="181">
        <v>0.3298611111111111</v>
      </c>
      <c r="G7" s="181">
        <v>0.37152777777777779</v>
      </c>
      <c r="H7" s="181">
        <v>0.41319444444444448</v>
      </c>
      <c r="I7" s="181">
        <v>0.45486111111111116</v>
      </c>
      <c r="J7" s="181">
        <v>0.49652777777777785</v>
      </c>
      <c r="K7" s="181">
        <v>0.53819444444444453</v>
      </c>
      <c r="L7" s="181">
        <v>0.57986111111111116</v>
      </c>
      <c r="M7" s="181">
        <v>0.62152777777777779</v>
      </c>
      <c r="N7" s="181">
        <v>0.66319444444444442</v>
      </c>
      <c r="O7" s="181">
        <v>0.70486111111111105</v>
      </c>
      <c r="P7" s="181">
        <v>0.74652777777777768</v>
      </c>
      <c r="Q7" s="181">
        <v>0.89722222222222225</v>
      </c>
      <c r="S7" s="158"/>
    </row>
    <row r="8" spans="1:23" s="166" customFormat="1" ht="18" customHeight="1" x14ac:dyDescent="0.25">
      <c r="A8" s="158"/>
      <c r="B8" s="180" t="s">
        <v>72</v>
      </c>
      <c r="C8" s="179" t="s">
        <v>11</v>
      </c>
      <c r="D8" s="181">
        <v>0.24791666666666667</v>
      </c>
      <c r="E8" s="181">
        <v>0.2895833333333333</v>
      </c>
      <c r="F8" s="181">
        <v>0.33124999999999999</v>
      </c>
      <c r="G8" s="181">
        <v>0.37291666666666667</v>
      </c>
      <c r="H8" s="181">
        <v>0.41458333333333336</v>
      </c>
      <c r="I8" s="181">
        <v>0.45625000000000004</v>
      </c>
      <c r="J8" s="181">
        <v>0.49791666666666673</v>
      </c>
      <c r="K8" s="181">
        <v>0.53958333333333341</v>
      </c>
      <c r="L8" s="181">
        <v>0.58125000000000004</v>
      </c>
      <c r="M8" s="181">
        <v>0.62291666666666667</v>
      </c>
      <c r="N8" s="181">
        <v>0.6645833333333333</v>
      </c>
      <c r="O8" s="181">
        <v>0.70624999999999993</v>
      </c>
      <c r="P8" s="181">
        <v>0.74791666666666656</v>
      </c>
      <c r="Q8" s="181">
        <v>0.89930555555555558</v>
      </c>
      <c r="S8" s="158"/>
    </row>
    <row r="9" spans="1:23" s="166" customFormat="1" ht="18" customHeight="1" x14ac:dyDescent="0.25">
      <c r="A9" s="158"/>
      <c r="B9" s="180" t="s">
        <v>73</v>
      </c>
      <c r="C9" s="179" t="s">
        <v>11</v>
      </c>
      <c r="D9" s="181">
        <v>0.25</v>
      </c>
      <c r="E9" s="181">
        <v>0.29166666666666663</v>
      </c>
      <c r="F9" s="181">
        <v>0.33333333333333331</v>
      </c>
      <c r="G9" s="181">
        <v>0.375</v>
      </c>
      <c r="H9" s="181">
        <v>0.41666666666666669</v>
      </c>
      <c r="I9" s="181">
        <v>0.45833333333333337</v>
      </c>
      <c r="J9" s="181">
        <v>0.5</v>
      </c>
      <c r="K9" s="181">
        <v>0.54166666666666674</v>
      </c>
      <c r="L9" s="181">
        <v>0.58333333333333337</v>
      </c>
      <c r="M9" s="181">
        <v>0.625</v>
      </c>
      <c r="N9" s="181">
        <v>0.66666666666666663</v>
      </c>
      <c r="O9" s="181">
        <v>0.70833333333333326</v>
      </c>
      <c r="P9" s="181">
        <v>0.74999999999999989</v>
      </c>
      <c r="Q9" s="181">
        <v>0.90069444444444446</v>
      </c>
      <c r="S9" s="158"/>
    </row>
    <row r="10" spans="1:23" s="166" customFormat="1" ht="18" customHeight="1" x14ac:dyDescent="0.25">
      <c r="A10" s="158"/>
      <c r="B10" s="180" t="s">
        <v>74</v>
      </c>
      <c r="C10" s="179" t="s">
        <v>11</v>
      </c>
      <c r="D10" s="181">
        <v>0.25138888888888888</v>
      </c>
      <c r="E10" s="181">
        <v>0.29305555555555551</v>
      </c>
      <c r="F10" s="181">
        <v>0.3347222222222222</v>
      </c>
      <c r="G10" s="181">
        <v>0.37638888888888888</v>
      </c>
      <c r="H10" s="181">
        <v>0.41805555555555557</v>
      </c>
      <c r="I10" s="181">
        <v>0.45972222222222225</v>
      </c>
      <c r="J10" s="181">
        <v>0.50138888888888888</v>
      </c>
      <c r="K10" s="181">
        <v>0.54305555555555562</v>
      </c>
      <c r="L10" s="181">
        <v>0.58472222222222225</v>
      </c>
      <c r="M10" s="181">
        <v>0.62638888888888888</v>
      </c>
      <c r="N10" s="181">
        <v>0.66805555555555551</v>
      </c>
      <c r="O10" s="181">
        <v>0.70972222222222214</v>
      </c>
      <c r="P10" s="181">
        <v>0.75138888888888877</v>
      </c>
      <c r="Q10" s="181">
        <v>0.90138888888888891</v>
      </c>
      <c r="S10" s="158"/>
    </row>
    <row r="11" spans="1:23" s="166" customFormat="1" ht="18" customHeight="1" x14ac:dyDescent="0.25">
      <c r="A11" s="158"/>
      <c r="B11" s="180" t="s">
        <v>75</v>
      </c>
      <c r="C11" s="179" t="s">
        <v>11</v>
      </c>
      <c r="D11" s="181">
        <v>0.25208333333333333</v>
      </c>
      <c r="E11" s="181">
        <v>0.29374999999999996</v>
      </c>
      <c r="F11" s="181">
        <v>0.33541666666666664</v>
      </c>
      <c r="G11" s="181">
        <v>0.37708333333333333</v>
      </c>
      <c r="H11" s="181">
        <v>0.41875000000000001</v>
      </c>
      <c r="I11" s="181">
        <v>0.4604166666666667</v>
      </c>
      <c r="J11" s="181">
        <v>0.50208333333333333</v>
      </c>
      <c r="K11" s="181">
        <v>0.54375000000000007</v>
      </c>
      <c r="L11" s="181">
        <v>0.5854166666666667</v>
      </c>
      <c r="M11" s="181">
        <v>0.62708333333333333</v>
      </c>
      <c r="N11" s="181">
        <v>0.66874999999999996</v>
      </c>
      <c r="O11" s="181">
        <v>0.71041666666666659</v>
      </c>
      <c r="P11" s="181">
        <v>0.75208333333333321</v>
      </c>
      <c r="Q11" s="181">
        <v>0.90208333333333335</v>
      </c>
      <c r="S11" s="158"/>
    </row>
    <row r="12" spans="1:23" s="166" customFormat="1" ht="18" customHeight="1" x14ac:dyDescent="0.25">
      <c r="A12" s="158"/>
      <c r="B12" s="180" t="s">
        <v>76</v>
      </c>
      <c r="C12" s="179" t="s">
        <v>11</v>
      </c>
      <c r="D12" s="181">
        <v>0.25277777777777777</v>
      </c>
      <c r="E12" s="181">
        <v>0.2944444444444444</v>
      </c>
      <c r="F12" s="181">
        <v>0.33611111111111108</v>
      </c>
      <c r="G12" s="181">
        <v>0.37777777777777777</v>
      </c>
      <c r="H12" s="181">
        <v>0.41944444444444445</v>
      </c>
      <c r="I12" s="181">
        <v>0.46111111111111114</v>
      </c>
      <c r="J12" s="181">
        <v>0.50277777777777777</v>
      </c>
      <c r="K12" s="181">
        <v>0.54444444444444451</v>
      </c>
      <c r="L12" s="181">
        <v>0.58611111111111114</v>
      </c>
      <c r="M12" s="181">
        <v>0.62777777777777777</v>
      </c>
      <c r="N12" s="181">
        <v>0.6694444444444444</v>
      </c>
      <c r="O12" s="181">
        <v>0.71111111111111103</v>
      </c>
      <c r="P12" s="181">
        <v>0.75277777777777766</v>
      </c>
      <c r="Q12" s="181">
        <v>0.90277777777777779</v>
      </c>
      <c r="S12" s="158"/>
    </row>
    <row r="13" spans="1:23" s="157" customFormat="1" ht="18" customHeight="1" x14ac:dyDescent="0.25">
      <c r="A13" s="158"/>
      <c r="B13" s="180" t="s">
        <v>77</v>
      </c>
      <c r="C13" s="179" t="s">
        <v>11</v>
      </c>
      <c r="D13" s="181">
        <v>0.25347222222222221</v>
      </c>
      <c r="E13" s="181">
        <v>0.29513888888888884</v>
      </c>
      <c r="F13" s="181">
        <v>0.33680555555555552</v>
      </c>
      <c r="G13" s="181">
        <v>0.37847222222222221</v>
      </c>
      <c r="H13" s="181">
        <v>0.4201388888888889</v>
      </c>
      <c r="I13" s="181">
        <v>0.46180555555555558</v>
      </c>
      <c r="J13" s="181">
        <v>0.50347222222222221</v>
      </c>
      <c r="K13" s="181">
        <v>0.54513888888888895</v>
      </c>
      <c r="L13" s="181">
        <v>0.58680555555555558</v>
      </c>
      <c r="M13" s="181">
        <v>0.62847222222222221</v>
      </c>
      <c r="N13" s="181">
        <v>0.67013888888888884</v>
      </c>
      <c r="O13" s="181">
        <v>0.71180555555555547</v>
      </c>
      <c r="P13" s="181">
        <v>0.7534722222222221</v>
      </c>
      <c r="Q13" s="181">
        <v>0.90347222222222223</v>
      </c>
      <c r="R13" s="165"/>
      <c r="S13" s="167"/>
    </row>
    <row r="14" spans="1:23" s="208" customFormat="1" ht="18" customHeight="1" outlineLevel="1" x14ac:dyDescent="0.25">
      <c r="A14" s="169"/>
      <c r="B14" s="180" t="s">
        <v>16</v>
      </c>
      <c r="C14" s="179" t="s">
        <v>11</v>
      </c>
      <c r="D14" s="181">
        <v>0.25416666666666665</v>
      </c>
      <c r="E14" s="181">
        <v>0.29583333333333328</v>
      </c>
      <c r="F14" s="181">
        <v>0.33749999999999997</v>
      </c>
      <c r="G14" s="181">
        <v>0.37916666666666665</v>
      </c>
      <c r="H14" s="181">
        <v>0.42083333333333334</v>
      </c>
      <c r="I14" s="181">
        <v>0.46250000000000002</v>
      </c>
      <c r="J14" s="181">
        <v>0.50416666666666665</v>
      </c>
      <c r="K14" s="181">
        <v>0.54583333333333339</v>
      </c>
      <c r="L14" s="181">
        <v>0.58750000000000002</v>
      </c>
      <c r="M14" s="181">
        <v>0.62916666666666665</v>
      </c>
      <c r="N14" s="181">
        <v>0.67083333333333328</v>
      </c>
      <c r="O14" s="181">
        <v>0.71249999999999991</v>
      </c>
      <c r="P14" s="181">
        <v>0.75416666666666654</v>
      </c>
      <c r="Q14" s="181">
        <v>0.90416666666666667</v>
      </c>
      <c r="R14" s="171"/>
      <c r="S14" s="170"/>
    </row>
    <row r="15" spans="1:23" s="208" customFormat="1" ht="18" customHeight="1" outlineLevel="1" x14ac:dyDescent="0.25">
      <c r="A15" s="169"/>
      <c r="B15" s="180" t="s">
        <v>18</v>
      </c>
      <c r="C15" s="179" t="s">
        <v>11</v>
      </c>
      <c r="D15" s="181">
        <v>0.25486111111111109</v>
      </c>
      <c r="E15" s="181">
        <v>0.29652777777777772</v>
      </c>
      <c r="F15" s="181">
        <v>0.33819444444444441</v>
      </c>
      <c r="G15" s="181">
        <v>0.37986111111111109</v>
      </c>
      <c r="H15" s="181">
        <v>0.42152777777777778</v>
      </c>
      <c r="I15" s="181">
        <v>0.46319444444444446</v>
      </c>
      <c r="J15" s="181">
        <v>0.50486111111111109</v>
      </c>
      <c r="K15" s="181">
        <v>0.54652777777777783</v>
      </c>
      <c r="L15" s="181">
        <v>0.58819444444444446</v>
      </c>
      <c r="M15" s="181">
        <v>0.62986111111111109</v>
      </c>
      <c r="N15" s="181">
        <v>0.67152777777777772</v>
      </c>
      <c r="O15" s="181">
        <v>0.71319444444444435</v>
      </c>
      <c r="P15" s="181">
        <v>0.75486111111111098</v>
      </c>
      <c r="Q15" s="181">
        <v>0.90486111111111112</v>
      </c>
      <c r="R15" s="171"/>
      <c r="S15" s="170"/>
    </row>
    <row r="16" spans="1:23" s="208" customFormat="1" ht="18" customHeight="1" outlineLevel="1" x14ac:dyDescent="0.25">
      <c r="A16" s="169"/>
      <c r="B16" s="180" t="s">
        <v>20</v>
      </c>
      <c r="C16" s="179" t="s">
        <v>11</v>
      </c>
      <c r="D16" s="181">
        <v>0.25555555555555559</v>
      </c>
      <c r="E16" s="181">
        <v>0.29722222222222222</v>
      </c>
      <c r="F16" s="181">
        <v>0.33888888888888891</v>
      </c>
      <c r="G16" s="181">
        <v>0.38055555555555559</v>
      </c>
      <c r="H16" s="181">
        <v>0.42222222222222228</v>
      </c>
      <c r="I16" s="181">
        <v>0.46388888888888896</v>
      </c>
      <c r="J16" s="181">
        <v>0.50555555555555554</v>
      </c>
      <c r="K16" s="181">
        <v>0.54722222222222228</v>
      </c>
      <c r="L16" s="181">
        <v>0.58888888888888891</v>
      </c>
      <c r="M16" s="181">
        <v>0.63055555555555554</v>
      </c>
      <c r="N16" s="181">
        <v>0.67222222222222217</v>
      </c>
      <c r="O16" s="181">
        <v>0.7138888888888888</v>
      </c>
      <c r="P16" s="181">
        <v>0.75555555555555542</v>
      </c>
      <c r="Q16" s="181">
        <v>0.90625</v>
      </c>
      <c r="R16" s="171"/>
      <c r="S16" s="170"/>
    </row>
    <row r="17" spans="1:20" s="166" customFormat="1" ht="18" customHeight="1" outlineLevel="1" x14ac:dyDescent="0.25">
      <c r="A17" s="158"/>
      <c r="B17" s="180" t="s">
        <v>22</v>
      </c>
      <c r="C17" s="179" t="s">
        <v>11</v>
      </c>
      <c r="D17" s="181">
        <v>0.25694444444444448</v>
      </c>
      <c r="E17" s="181">
        <v>0.2986111111111111</v>
      </c>
      <c r="F17" s="181">
        <v>0.34027777777777779</v>
      </c>
      <c r="G17" s="181">
        <v>0.38194444444444448</v>
      </c>
      <c r="H17" s="181">
        <v>0.42361111111111116</v>
      </c>
      <c r="I17" s="181">
        <v>0.46527777777777785</v>
      </c>
      <c r="J17" s="181">
        <v>0.50694444444444442</v>
      </c>
      <c r="K17" s="181">
        <v>0.54861111111111116</v>
      </c>
      <c r="L17" s="181">
        <v>0.59027777777777779</v>
      </c>
      <c r="M17" s="181">
        <v>0.63194444444444442</v>
      </c>
      <c r="N17" s="181">
        <v>0.67361111111111105</v>
      </c>
      <c r="O17" s="181">
        <v>0.71527777777777768</v>
      </c>
      <c r="P17" s="181">
        <v>0.75694444444444431</v>
      </c>
      <c r="Q17" s="181">
        <v>0.90694444444444444</v>
      </c>
      <c r="R17" s="158"/>
      <c r="S17" s="158"/>
    </row>
    <row r="18" spans="1:20" s="173" customFormat="1" ht="18" customHeight="1" x14ac:dyDescent="0.25">
      <c r="A18" s="172"/>
      <c r="B18" s="180" t="s">
        <v>24</v>
      </c>
      <c r="C18" s="179" t="s">
        <v>11</v>
      </c>
      <c r="D18" s="181">
        <v>0.25763888888888892</v>
      </c>
      <c r="E18" s="181">
        <v>0.29930555555555555</v>
      </c>
      <c r="F18" s="181">
        <v>0.34097222222222223</v>
      </c>
      <c r="G18" s="181">
        <v>0.38263888888888892</v>
      </c>
      <c r="H18" s="181">
        <v>0.4243055555555556</v>
      </c>
      <c r="I18" s="181">
        <v>0.46597222222222229</v>
      </c>
      <c r="J18" s="181">
        <v>0.50763888888888886</v>
      </c>
      <c r="K18" s="181">
        <v>0.5493055555555556</v>
      </c>
      <c r="L18" s="181">
        <v>0.59097222222222223</v>
      </c>
      <c r="M18" s="181">
        <v>0.63263888888888886</v>
      </c>
      <c r="N18" s="181">
        <v>0.67430555555555549</v>
      </c>
      <c r="O18" s="181">
        <v>0.71597222222222212</v>
      </c>
      <c r="P18" s="181">
        <v>0.75763888888888875</v>
      </c>
      <c r="Q18" s="181">
        <v>0.90763888888888888</v>
      </c>
      <c r="R18" s="166"/>
      <c r="S18" s="172"/>
    </row>
    <row r="19" spans="1:20" s="173" customFormat="1" ht="18" customHeight="1" x14ac:dyDescent="0.25">
      <c r="A19" s="172"/>
      <c r="B19" s="180" t="s">
        <v>26</v>
      </c>
      <c r="C19" s="179" t="s">
        <v>11</v>
      </c>
      <c r="D19" s="181">
        <v>0.25833333333333336</v>
      </c>
      <c r="E19" s="181">
        <v>0.3</v>
      </c>
      <c r="F19" s="181">
        <v>0.34166666666666667</v>
      </c>
      <c r="G19" s="181">
        <v>0.38333333333333336</v>
      </c>
      <c r="H19" s="181">
        <v>0.42500000000000004</v>
      </c>
      <c r="I19" s="181">
        <v>0.46666666666666673</v>
      </c>
      <c r="J19" s="181">
        <v>0.5083333333333333</v>
      </c>
      <c r="K19" s="181">
        <v>0.55000000000000004</v>
      </c>
      <c r="L19" s="181">
        <v>0.59166666666666667</v>
      </c>
      <c r="M19" s="181">
        <v>0.6333333333333333</v>
      </c>
      <c r="N19" s="181">
        <v>0.67499999999999993</v>
      </c>
      <c r="O19" s="181">
        <v>0.71666666666666656</v>
      </c>
      <c r="P19" s="181">
        <v>0.75833333333333319</v>
      </c>
      <c r="Q19" s="181">
        <v>0.90833333333333333</v>
      </c>
      <c r="R19" s="166"/>
      <c r="S19" s="172"/>
    </row>
    <row r="20" spans="1:20" s="173" customFormat="1" ht="18" customHeight="1" outlineLevel="1" x14ac:dyDescent="0.25">
      <c r="A20" s="172"/>
      <c r="B20" s="180" t="s">
        <v>28</v>
      </c>
      <c r="C20" s="179" t="s">
        <v>11</v>
      </c>
      <c r="D20" s="181">
        <v>0.2590277777777778</v>
      </c>
      <c r="E20" s="181">
        <v>0.30069444444444443</v>
      </c>
      <c r="F20" s="181">
        <v>0.34236111111111112</v>
      </c>
      <c r="G20" s="181">
        <v>0.3840277777777778</v>
      </c>
      <c r="H20" s="181">
        <v>0.42569444444444449</v>
      </c>
      <c r="I20" s="181">
        <v>0.46736111111111117</v>
      </c>
      <c r="J20" s="181">
        <v>0.50902777777777775</v>
      </c>
      <c r="K20" s="181">
        <v>0.55069444444444449</v>
      </c>
      <c r="L20" s="181">
        <v>0.59236111111111112</v>
      </c>
      <c r="M20" s="181">
        <v>0.63402777777777775</v>
      </c>
      <c r="N20" s="181">
        <v>0.67569444444444438</v>
      </c>
      <c r="O20" s="181">
        <v>0.71736111111111101</v>
      </c>
      <c r="P20" s="181">
        <v>0.75902777777777763</v>
      </c>
      <c r="Q20" s="181">
        <v>0.90972222222222221</v>
      </c>
      <c r="R20" s="166"/>
      <c r="S20" s="172"/>
    </row>
    <row r="21" spans="1:20" s="173" customFormat="1" ht="18" customHeight="1" x14ac:dyDescent="0.25">
      <c r="A21" s="172"/>
      <c r="B21" s="180" t="s">
        <v>30</v>
      </c>
      <c r="C21" s="179" t="s">
        <v>11</v>
      </c>
      <c r="D21" s="181">
        <v>0.26041666666666669</v>
      </c>
      <c r="E21" s="181">
        <v>0.30208333333333331</v>
      </c>
      <c r="F21" s="181">
        <v>0.34375</v>
      </c>
      <c r="G21" s="181">
        <v>0.38541666666666669</v>
      </c>
      <c r="H21" s="181">
        <v>0.42708333333333337</v>
      </c>
      <c r="I21" s="181">
        <v>0.46875000000000006</v>
      </c>
      <c r="J21" s="181">
        <v>0.51041666666666663</v>
      </c>
      <c r="K21" s="181">
        <v>0.55208333333333337</v>
      </c>
      <c r="L21" s="181">
        <v>0.59375</v>
      </c>
      <c r="M21" s="181">
        <v>0.63541666666666663</v>
      </c>
      <c r="N21" s="181">
        <v>0.67708333333333326</v>
      </c>
      <c r="O21" s="181">
        <v>0.71874999999999989</v>
      </c>
      <c r="P21" s="181">
        <v>0.76041666666666652</v>
      </c>
      <c r="Q21" s="181">
        <v>0.91041666666666665</v>
      </c>
      <c r="R21" s="166"/>
      <c r="S21" s="172"/>
    </row>
    <row r="22" spans="1:20" s="173" customFormat="1" ht="18" customHeight="1" x14ac:dyDescent="0.25">
      <c r="A22" s="172"/>
      <c r="B22" s="180" t="s">
        <v>32</v>
      </c>
      <c r="C22" s="179" t="s">
        <v>11</v>
      </c>
      <c r="D22" s="181">
        <v>0.26111111111111113</v>
      </c>
      <c r="E22" s="181">
        <v>0.30277777777777776</v>
      </c>
      <c r="F22" s="181">
        <v>0.34444444444444444</v>
      </c>
      <c r="G22" s="181">
        <v>0.38611111111111113</v>
      </c>
      <c r="H22" s="181">
        <v>0.42777777777777781</v>
      </c>
      <c r="I22" s="181">
        <v>0.4694444444444445</v>
      </c>
      <c r="J22" s="181">
        <v>0.51111111111111107</v>
      </c>
      <c r="K22" s="181">
        <v>0.55277777777777781</v>
      </c>
      <c r="L22" s="181">
        <v>0.59444444444444444</v>
      </c>
      <c r="M22" s="181">
        <v>0.63611111111111107</v>
      </c>
      <c r="N22" s="181">
        <v>0.6777777777777777</v>
      </c>
      <c r="O22" s="181">
        <v>0.71944444444444433</v>
      </c>
      <c r="P22" s="181">
        <v>0.76111111111111096</v>
      </c>
      <c r="Q22" s="181">
        <v>0.91111111111111109</v>
      </c>
      <c r="R22" s="166"/>
      <c r="S22" s="172"/>
    </row>
    <row r="23" spans="1:20" s="173" customFormat="1" ht="18" customHeight="1" outlineLevel="1" x14ac:dyDescent="0.25">
      <c r="A23" s="172"/>
      <c r="B23" s="180" t="s">
        <v>34</v>
      </c>
      <c r="C23" s="179" t="s">
        <v>11</v>
      </c>
      <c r="D23" s="181">
        <v>0.26180555555555557</v>
      </c>
      <c r="E23" s="181">
        <v>0.3034722222222222</v>
      </c>
      <c r="F23" s="181">
        <v>0.34513888888888888</v>
      </c>
      <c r="G23" s="181">
        <v>0.38680555555555557</v>
      </c>
      <c r="H23" s="181">
        <v>0.42847222222222225</v>
      </c>
      <c r="I23" s="181">
        <v>0.47013888888888894</v>
      </c>
      <c r="J23" s="181">
        <v>0.51180555555555551</v>
      </c>
      <c r="K23" s="181">
        <v>0.55347222222222225</v>
      </c>
      <c r="L23" s="181">
        <v>0.59513888888888888</v>
      </c>
      <c r="M23" s="181">
        <v>0.63680555555555551</v>
      </c>
      <c r="N23" s="181">
        <v>0.67847222222222214</v>
      </c>
      <c r="O23" s="181">
        <v>0.72013888888888877</v>
      </c>
      <c r="P23" s="181">
        <v>0.7618055555555554</v>
      </c>
      <c r="Q23" s="181">
        <v>0.91249999999999998</v>
      </c>
      <c r="R23" s="166"/>
      <c r="S23" s="172"/>
    </row>
    <row r="24" spans="1:20" s="173" customFormat="1" ht="18" customHeight="1" outlineLevel="1" x14ac:dyDescent="0.25">
      <c r="A24" s="172"/>
      <c r="B24" s="180" t="s">
        <v>36</v>
      </c>
      <c r="C24" s="179" t="s">
        <v>11</v>
      </c>
      <c r="D24" s="181">
        <v>0.26319444444444445</v>
      </c>
      <c r="E24" s="181">
        <v>0.30486111111111108</v>
      </c>
      <c r="F24" s="181">
        <v>0.34652777777777777</v>
      </c>
      <c r="G24" s="181">
        <v>0.38819444444444445</v>
      </c>
      <c r="H24" s="181">
        <v>0.42986111111111114</v>
      </c>
      <c r="I24" s="181">
        <v>0.47152777777777782</v>
      </c>
      <c r="J24" s="181">
        <v>0.5131944444444444</v>
      </c>
      <c r="K24" s="181">
        <v>0.55486111111111114</v>
      </c>
      <c r="L24" s="181">
        <v>0.59652777777777777</v>
      </c>
      <c r="M24" s="181">
        <v>0.6381944444444444</v>
      </c>
      <c r="N24" s="181">
        <v>0.67986111111111103</v>
      </c>
      <c r="O24" s="181">
        <v>0.72152777777777766</v>
      </c>
      <c r="P24" s="181">
        <v>0.76319444444444429</v>
      </c>
      <c r="Q24" s="222">
        <v>0.91597222222222219</v>
      </c>
      <c r="R24" s="166"/>
      <c r="S24" s="172"/>
    </row>
    <row r="25" spans="1:20" s="173" customFormat="1" ht="18" customHeight="1" x14ac:dyDescent="0.25">
      <c r="A25" s="172"/>
      <c r="B25" s="174"/>
      <c r="C25" s="175"/>
      <c r="D25" s="172"/>
      <c r="S25" s="166"/>
      <c r="T25" s="172"/>
    </row>
    <row r="26" spans="1:20" s="173" customFormat="1" ht="18" customHeight="1" x14ac:dyDescent="0.25">
      <c r="A26" s="172"/>
      <c r="B26" s="189" t="s">
        <v>36</v>
      </c>
      <c r="C26" s="190" t="s">
        <v>11</v>
      </c>
      <c r="D26" s="191">
        <v>0.26319444444444445</v>
      </c>
      <c r="E26" s="184">
        <v>0.30486111111111114</v>
      </c>
      <c r="F26" s="184">
        <v>0.34652777777777782</v>
      </c>
      <c r="G26" s="184">
        <v>0.38819444444444451</v>
      </c>
      <c r="H26" s="184">
        <v>0.42986111111111119</v>
      </c>
      <c r="I26" s="184">
        <v>0.47152777777777788</v>
      </c>
      <c r="J26" s="184">
        <v>0.51319444444444451</v>
      </c>
      <c r="K26" s="184">
        <v>0.55486111111111114</v>
      </c>
      <c r="L26" s="184">
        <v>0.59652777777777777</v>
      </c>
      <c r="M26" s="184">
        <v>0.6381944444444444</v>
      </c>
      <c r="N26" s="184">
        <v>0.67986111111111103</v>
      </c>
      <c r="O26" s="184">
        <v>0.72152777777777766</v>
      </c>
      <c r="P26" s="184">
        <v>0.76319444444444429</v>
      </c>
      <c r="Q26" s="184">
        <v>0.89930555555555547</v>
      </c>
      <c r="R26" s="184">
        <v>0.9375</v>
      </c>
      <c r="S26" s="166"/>
      <c r="T26" s="172"/>
    </row>
    <row r="27" spans="1:20" s="173" customFormat="1" ht="18" customHeight="1" x14ac:dyDescent="0.25">
      <c r="A27" s="172"/>
      <c r="B27" s="178" t="s">
        <v>34</v>
      </c>
      <c r="C27" s="179" t="s">
        <v>11</v>
      </c>
      <c r="D27" s="192">
        <v>0.2638888888888889</v>
      </c>
      <c r="E27" s="181">
        <v>0.30555555555555558</v>
      </c>
      <c r="F27" s="181">
        <v>0.34722222222222227</v>
      </c>
      <c r="G27" s="181">
        <v>0.38888888888888895</v>
      </c>
      <c r="H27" s="181">
        <v>0.43055555555555564</v>
      </c>
      <c r="I27" s="181">
        <v>0.47222222222222232</v>
      </c>
      <c r="J27" s="181">
        <v>0.51388888888888895</v>
      </c>
      <c r="K27" s="181">
        <v>0.55555555555555558</v>
      </c>
      <c r="L27" s="181">
        <v>0.59722222222222221</v>
      </c>
      <c r="M27" s="181">
        <v>0.63888888888888884</v>
      </c>
      <c r="N27" s="181">
        <v>0.68055555555555547</v>
      </c>
      <c r="O27" s="181">
        <v>0.7222222222222221</v>
      </c>
      <c r="P27" s="181">
        <v>0.76388888888888873</v>
      </c>
      <c r="Q27" s="181">
        <v>0.9</v>
      </c>
      <c r="R27" s="181">
        <v>0.93819444444444455</v>
      </c>
      <c r="S27" s="166"/>
      <c r="T27" s="172"/>
    </row>
    <row r="28" spans="1:20" s="173" customFormat="1" ht="18" customHeight="1" x14ac:dyDescent="0.25">
      <c r="A28" s="172"/>
      <c r="B28" s="178" t="s">
        <v>32</v>
      </c>
      <c r="C28" s="179" t="s">
        <v>11</v>
      </c>
      <c r="D28" s="192">
        <v>0.26458333333333334</v>
      </c>
      <c r="E28" s="181">
        <v>0.30625000000000002</v>
      </c>
      <c r="F28" s="181">
        <v>0.34791666666666671</v>
      </c>
      <c r="G28" s="181">
        <v>0.38958333333333339</v>
      </c>
      <c r="H28" s="181">
        <v>0.43125000000000008</v>
      </c>
      <c r="I28" s="181">
        <v>0.47291666666666676</v>
      </c>
      <c r="J28" s="181">
        <v>0.51458333333333339</v>
      </c>
      <c r="K28" s="181">
        <v>0.55625000000000002</v>
      </c>
      <c r="L28" s="181">
        <v>0.59791666666666665</v>
      </c>
      <c r="M28" s="181">
        <v>0.63958333333333328</v>
      </c>
      <c r="N28" s="181">
        <v>0.68124999999999991</v>
      </c>
      <c r="O28" s="181">
        <v>0.72291666666666654</v>
      </c>
      <c r="P28" s="181">
        <v>0.76458333333333317</v>
      </c>
      <c r="Q28" s="181">
        <v>0.90069444444444446</v>
      </c>
      <c r="R28" s="181">
        <v>0.93888888888888899</v>
      </c>
      <c r="S28" s="166"/>
      <c r="T28" s="172"/>
    </row>
    <row r="29" spans="1:20" s="173" customFormat="1" ht="18" customHeight="1" x14ac:dyDescent="0.25">
      <c r="A29" s="172"/>
      <c r="B29" s="178" t="s">
        <v>30</v>
      </c>
      <c r="C29" s="179" t="s">
        <v>11</v>
      </c>
      <c r="D29" s="192">
        <v>0.26527777777777778</v>
      </c>
      <c r="E29" s="181">
        <v>0.30694444444444446</v>
      </c>
      <c r="F29" s="181">
        <v>0.34861111111111115</v>
      </c>
      <c r="G29" s="181">
        <v>0.39027777777777783</v>
      </c>
      <c r="H29" s="181">
        <v>0.43194444444444452</v>
      </c>
      <c r="I29" s="181">
        <v>0.4736111111111112</v>
      </c>
      <c r="J29" s="181">
        <v>0.51527777777777783</v>
      </c>
      <c r="K29" s="181">
        <v>0.55694444444444446</v>
      </c>
      <c r="L29" s="181">
        <v>0.59861111111111109</v>
      </c>
      <c r="M29" s="181">
        <v>0.64027777777777772</v>
      </c>
      <c r="N29" s="181">
        <v>0.68194444444444435</v>
      </c>
      <c r="O29" s="181">
        <v>0.72361111111111098</v>
      </c>
      <c r="P29" s="181">
        <v>0.76527777777777761</v>
      </c>
      <c r="Q29" s="181">
        <v>0.90138888888888891</v>
      </c>
      <c r="R29" s="181">
        <v>0.93958333333333344</v>
      </c>
      <c r="S29" s="166"/>
      <c r="T29" s="172"/>
    </row>
    <row r="30" spans="1:20" s="173" customFormat="1" ht="18" customHeight="1" x14ac:dyDescent="0.25">
      <c r="B30" s="178" t="s">
        <v>28</v>
      </c>
      <c r="C30" s="179" t="s">
        <v>11</v>
      </c>
      <c r="D30" s="192">
        <v>0.26597222222222222</v>
      </c>
      <c r="E30" s="181">
        <v>0.30763888888888891</v>
      </c>
      <c r="F30" s="181">
        <v>0.34930555555555559</v>
      </c>
      <c r="G30" s="181">
        <v>0.39097222222222228</v>
      </c>
      <c r="H30" s="181">
        <v>0.43263888888888896</v>
      </c>
      <c r="I30" s="181">
        <v>0.47430555555555565</v>
      </c>
      <c r="J30" s="181">
        <v>0.51597222222222228</v>
      </c>
      <c r="K30" s="181">
        <v>0.55763888888888891</v>
      </c>
      <c r="L30" s="181">
        <v>0.59930555555555554</v>
      </c>
      <c r="M30" s="181">
        <v>0.64097222222222217</v>
      </c>
      <c r="N30" s="181">
        <v>0.6826388888888888</v>
      </c>
      <c r="O30" s="181">
        <v>0.72430555555555542</v>
      </c>
      <c r="P30" s="181">
        <v>0.76597222222222205</v>
      </c>
      <c r="Q30" s="181">
        <v>0.90208333333333324</v>
      </c>
      <c r="R30" s="181">
        <v>0.94027777777777777</v>
      </c>
      <c r="S30" s="166"/>
    </row>
    <row r="31" spans="1:20" s="173" customFormat="1" ht="23.4" customHeight="1" x14ac:dyDescent="0.25">
      <c r="B31" s="178" t="s">
        <v>26</v>
      </c>
      <c r="C31" s="179" t="s">
        <v>11</v>
      </c>
      <c r="D31" s="192">
        <v>0.26666666666666666</v>
      </c>
      <c r="E31" s="181">
        <v>0.30833333333333335</v>
      </c>
      <c r="F31" s="181">
        <v>0.35000000000000003</v>
      </c>
      <c r="G31" s="181">
        <v>0.39166666666666672</v>
      </c>
      <c r="H31" s="181">
        <v>0.4333333333333334</v>
      </c>
      <c r="I31" s="181">
        <v>0.47500000000000009</v>
      </c>
      <c r="J31" s="181">
        <v>0.51666666666666672</v>
      </c>
      <c r="K31" s="181">
        <v>0.55833333333333335</v>
      </c>
      <c r="L31" s="181">
        <v>0.6</v>
      </c>
      <c r="M31" s="181">
        <v>0.64166666666666661</v>
      </c>
      <c r="N31" s="181">
        <v>0.68333333333333324</v>
      </c>
      <c r="O31" s="181">
        <v>0.72499999999999987</v>
      </c>
      <c r="P31" s="181">
        <v>0.7666666666666665</v>
      </c>
      <c r="Q31" s="181">
        <v>0.90277777777777779</v>
      </c>
      <c r="R31" s="181">
        <v>0.94097222222222232</v>
      </c>
      <c r="S31" s="166"/>
    </row>
    <row r="32" spans="1:20" s="173" customFormat="1" ht="18" customHeight="1" x14ac:dyDescent="0.25">
      <c r="B32" s="178" t="s">
        <v>24</v>
      </c>
      <c r="C32" s="179" t="s">
        <v>11</v>
      </c>
      <c r="D32" s="192">
        <v>0.2673611111111111</v>
      </c>
      <c r="E32" s="181">
        <v>0.30902777777777779</v>
      </c>
      <c r="F32" s="181">
        <v>0.35069444444444448</v>
      </c>
      <c r="G32" s="181">
        <v>0.39236111111111116</v>
      </c>
      <c r="H32" s="181">
        <v>0.43402777777777785</v>
      </c>
      <c r="I32" s="181">
        <v>0.47569444444444453</v>
      </c>
      <c r="J32" s="181">
        <v>0.51736111111111116</v>
      </c>
      <c r="K32" s="181">
        <v>0.55902777777777779</v>
      </c>
      <c r="L32" s="181">
        <v>0.60069444444444442</v>
      </c>
      <c r="M32" s="181">
        <v>0.64236111111111105</v>
      </c>
      <c r="N32" s="181">
        <v>0.68402777777777768</v>
      </c>
      <c r="O32" s="181">
        <v>0.72569444444444431</v>
      </c>
      <c r="P32" s="181">
        <v>0.76736111111111094</v>
      </c>
      <c r="Q32" s="181">
        <v>0.90347222222222223</v>
      </c>
      <c r="R32" s="181">
        <v>0.94166666666666676</v>
      </c>
      <c r="S32" s="166"/>
    </row>
    <row r="33" spans="1:23" s="186" customFormat="1" ht="18" customHeight="1" x14ac:dyDescent="0.25">
      <c r="A33" s="182"/>
      <c r="B33" s="178" t="s">
        <v>22</v>
      </c>
      <c r="C33" s="179" t="s">
        <v>11</v>
      </c>
      <c r="D33" s="192">
        <v>0.26805555555555555</v>
      </c>
      <c r="E33" s="181">
        <v>0.30972222222222223</v>
      </c>
      <c r="F33" s="181">
        <v>0.35138888888888892</v>
      </c>
      <c r="G33" s="181">
        <v>0.3930555555555556</v>
      </c>
      <c r="H33" s="181">
        <v>0.43472222222222229</v>
      </c>
      <c r="I33" s="181">
        <v>0.47638888888888897</v>
      </c>
      <c r="J33" s="181">
        <v>0.5180555555555556</v>
      </c>
      <c r="K33" s="181">
        <v>0.55972222222222223</v>
      </c>
      <c r="L33" s="181">
        <v>0.60138888888888886</v>
      </c>
      <c r="M33" s="181">
        <v>0.64305555555555549</v>
      </c>
      <c r="N33" s="181">
        <v>0.68472222222222212</v>
      </c>
      <c r="O33" s="181">
        <v>0.72638888888888875</v>
      </c>
      <c r="P33" s="181">
        <v>0.76805555555555538</v>
      </c>
      <c r="Q33" s="181">
        <v>0.90416666666666667</v>
      </c>
      <c r="R33" s="181">
        <v>0.9423611111111112</v>
      </c>
      <c r="S33" s="185"/>
      <c r="T33" s="182"/>
    </row>
    <row r="34" spans="1:23" s="173" customFormat="1" ht="18" customHeight="1" x14ac:dyDescent="0.25">
      <c r="B34" s="178" t="s">
        <v>20</v>
      </c>
      <c r="C34" s="179" t="s">
        <v>11</v>
      </c>
      <c r="D34" s="192">
        <v>0.26874999999999999</v>
      </c>
      <c r="E34" s="181">
        <v>0.31041666666666667</v>
      </c>
      <c r="F34" s="181">
        <v>0.35208333333333336</v>
      </c>
      <c r="G34" s="181">
        <v>0.39375000000000004</v>
      </c>
      <c r="H34" s="181">
        <v>0.43541666666666673</v>
      </c>
      <c r="I34" s="181">
        <v>0.47708333333333341</v>
      </c>
      <c r="J34" s="181">
        <v>0.51875000000000004</v>
      </c>
      <c r="K34" s="181">
        <v>0.56041666666666667</v>
      </c>
      <c r="L34" s="181">
        <v>0.6020833333333333</v>
      </c>
      <c r="M34" s="181">
        <v>0.64374999999999993</v>
      </c>
      <c r="N34" s="181">
        <v>0.68541666666666656</v>
      </c>
      <c r="O34" s="181">
        <v>0.72708333333333319</v>
      </c>
      <c r="P34" s="181">
        <v>0.76874999999999982</v>
      </c>
      <c r="Q34" s="181">
        <v>0.90486111111111101</v>
      </c>
      <c r="R34" s="181">
        <v>0.94305555555555554</v>
      </c>
      <c r="S34" s="166"/>
    </row>
    <row r="35" spans="1:23" s="173" customFormat="1" ht="18" customHeight="1" x14ac:dyDescent="0.25">
      <c r="A35" s="172"/>
      <c r="B35" s="178" t="s">
        <v>18</v>
      </c>
      <c r="C35" s="179" t="s">
        <v>11</v>
      </c>
      <c r="D35" s="192">
        <v>0.26944444444444443</v>
      </c>
      <c r="E35" s="181">
        <v>0.31111111111111112</v>
      </c>
      <c r="F35" s="181">
        <v>0.3527777777777778</v>
      </c>
      <c r="G35" s="181">
        <v>0.39444444444444449</v>
      </c>
      <c r="H35" s="181">
        <v>0.43611111111111117</v>
      </c>
      <c r="I35" s="181">
        <v>0.47777777777777786</v>
      </c>
      <c r="J35" s="181">
        <v>0.51944444444444449</v>
      </c>
      <c r="K35" s="181">
        <v>0.56111111111111112</v>
      </c>
      <c r="L35" s="181">
        <v>0.60277777777777775</v>
      </c>
      <c r="M35" s="181">
        <v>0.64444444444444438</v>
      </c>
      <c r="N35" s="181">
        <v>0.68611111111111101</v>
      </c>
      <c r="O35" s="181">
        <v>0.72777777777777763</v>
      </c>
      <c r="P35" s="181">
        <v>0.76944444444444426</v>
      </c>
      <c r="Q35" s="181">
        <v>0.90555555555555556</v>
      </c>
      <c r="R35" s="181">
        <v>0.94375000000000009</v>
      </c>
      <c r="S35" s="166"/>
      <c r="T35" s="172"/>
    </row>
    <row r="36" spans="1:23" s="173" customFormat="1" ht="18" customHeight="1" x14ac:dyDescent="0.25">
      <c r="A36" s="172"/>
      <c r="B36" s="178" t="s">
        <v>16</v>
      </c>
      <c r="C36" s="179" t="s">
        <v>11</v>
      </c>
      <c r="D36" s="192">
        <v>0.27013888888888887</v>
      </c>
      <c r="E36" s="181">
        <v>0.31180555555555556</v>
      </c>
      <c r="F36" s="181">
        <v>0.35347222222222224</v>
      </c>
      <c r="G36" s="181">
        <v>0.39513888888888893</v>
      </c>
      <c r="H36" s="181">
        <v>0.43680555555555561</v>
      </c>
      <c r="I36" s="181">
        <v>0.4784722222222223</v>
      </c>
      <c r="J36" s="181">
        <v>0.52013888888888893</v>
      </c>
      <c r="K36" s="181">
        <v>0.56180555555555556</v>
      </c>
      <c r="L36" s="181">
        <v>0.60347222222222219</v>
      </c>
      <c r="M36" s="181">
        <v>0.64513888888888882</v>
      </c>
      <c r="N36" s="181">
        <v>0.68680555555555545</v>
      </c>
      <c r="O36" s="181">
        <v>0.72847222222222208</v>
      </c>
      <c r="P36" s="181">
        <v>0.77013888888888871</v>
      </c>
      <c r="Q36" s="181">
        <v>0.90625</v>
      </c>
      <c r="R36" s="181">
        <v>0.94444444444444453</v>
      </c>
      <c r="S36" s="166"/>
      <c r="T36" s="172"/>
    </row>
    <row r="37" spans="1:23" s="173" customFormat="1" ht="18" customHeight="1" x14ac:dyDescent="0.25">
      <c r="A37" s="172"/>
      <c r="B37" s="178" t="s">
        <v>77</v>
      </c>
      <c r="C37" s="179" t="s">
        <v>11</v>
      </c>
      <c r="D37" s="192">
        <v>0.27083333333333331</v>
      </c>
      <c r="E37" s="181">
        <v>0.3125</v>
      </c>
      <c r="F37" s="181">
        <v>0.35416666666666669</v>
      </c>
      <c r="G37" s="181">
        <v>0.39583333333333337</v>
      </c>
      <c r="H37" s="181">
        <v>0.43750000000000006</v>
      </c>
      <c r="I37" s="181">
        <v>0.47916666666666674</v>
      </c>
      <c r="J37" s="181">
        <v>0.52083333333333337</v>
      </c>
      <c r="K37" s="181">
        <v>0.5625</v>
      </c>
      <c r="L37" s="181">
        <v>0.60416666666666663</v>
      </c>
      <c r="M37" s="181">
        <v>0.64583333333333326</v>
      </c>
      <c r="N37" s="181">
        <v>0.68749999999999989</v>
      </c>
      <c r="O37" s="181">
        <v>0.72916666666666652</v>
      </c>
      <c r="P37" s="181">
        <v>0.77083333333333315</v>
      </c>
      <c r="Q37" s="181">
        <v>0.90694444444444444</v>
      </c>
      <c r="R37" s="181">
        <v>0.94513888888888897</v>
      </c>
      <c r="S37" s="166"/>
      <c r="T37" s="172"/>
    </row>
    <row r="38" spans="1:23" s="173" customFormat="1" ht="18" customHeight="1" x14ac:dyDescent="0.25">
      <c r="A38" s="172"/>
      <c r="B38" s="178" t="s">
        <v>76</v>
      </c>
      <c r="C38" s="179" t="s">
        <v>11</v>
      </c>
      <c r="D38" s="192">
        <v>0.27152777777777776</v>
      </c>
      <c r="E38" s="181">
        <v>0.31319444444444444</v>
      </c>
      <c r="F38" s="181">
        <v>0.35486111111111113</v>
      </c>
      <c r="G38" s="181">
        <v>0.39652777777777781</v>
      </c>
      <c r="H38" s="181">
        <v>0.4381944444444445</v>
      </c>
      <c r="I38" s="181">
        <v>0.47986111111111118</v>
      </c>
      <c r="J38" s="181">
        <v>0.52152777777777781</v>
      </c>
      <c r="K38" s="181">
        <v>0.56319444444444444</v>
      </c>
      <c r="L38" s="181">
        <v>0.60486111111111107</v>
      </c>
      <c r="M38" s="181">
        <v>0.6465277777777777</v>
      </c>
      <c r="N38" s="181">
        <v>0.68819444444444433</v>
      </c>
      <c r="O38" s="181">
        <v>0.72986111111111096</v>
      </c>
      <c r="P38" s="181">
        <v>0.77152777777777759</v>
      </c>
      <c r="Q38" s="181">
        <v>0.90763888888888899</v>
      </c>
      <c r="R38" s="181">
        <v>0.94583333333333353</v>
      </c>
      <c r="S38" s="166"/>
      <c r="T38" s="172"/>
    </row>
    <row r="39" spans="1:23" s="173" customFormat="1" ht="18" customHeight="1" x14ac:dyDescent="0.25">
      <c r="A39" s="172"/>
      <c r="B39" s="178" t="s">
        <v>75</v>
      </c>
      <c r="C39" s="179" t="s">
        <v>11</v>
      </c>
      <c r="D39" s="192">
        <v>0.2722222222222222</v>
      </c>
      <c r="E39" s="181">
        <v>0.31388888888888888</v>
      </c>
      <c r="F39" s="181">
        <v>0.35555555555555557</v>
      </c>
      <c r="G39" s="181">
        <v>0.39722222222222225</v>
      </c>
      <c r="H39" s="181">
        <v>0.43888888888888894</v>
      </c>
      <c r="I39" s="181">
        <v>0.48055555555555562</v>
      </c>
      <c r="J39" s="181">
        <v>0.52222222222222225</v>
      </c>
      <c r="K39" s="181">
        <v>0.56388888888888888</v>
      </c>
      <c r="L39" s="181">
        <v>0.60555555555555551</v>
      </c>
      <c r="M39" s="181">
        <v>0.64722222222222214</v>
      </c>
      <c r="N39" s="181">
        <v>0.68888888888888877</v>
      </c>
      <c r="O39" s="181">
        <v>0.7305555555555554</v>
      </c>
      <c r="P39" s="181">
        <v>0.77222222222222203</v>
      </c>
      <c r="Q39" s="181">
        <v>0.90833333333333333</v>
      </c>
      <c r="R39" s="181">
        <v>0.94652777777777786</v>
      </c>
      <c r="S39" s="166"/>
      <c r="T39" s="172"/>
    </row>
    <row r="40" spans="1:23" s="173" customFormat="1" ht="18" customHeight="1" x14ac:dyDescent="0.25">
      <c r="B40" s="178" t="s">
        <v>74</v>
      </c>
      <c r="C40" s="179" t="s">
        <v>11</v>
      </c>
      <c r="D40" s="192">
        <v>0.27361111111111108</v>
      </c>
      <c r="E40" s="181">
        <v>0.31527777777777777</v>
      </c>
      <c r="F40" s="181">
        <v>0.35694444444444445</v>
      </c>
      <c r="G40" s="181">
        <v>0.39861111111111114</v>
      </c>
      <c r="H40" s="181">
        <v>0.44027777777777782</v>
      </c>
      <c r="I40" s="181">
        <v>0.48194444444444451</v>
      </c>
      <c r="J40" s="181">
        <v>0.52361111111111114</v>
      </c>
      <c r="K40" s="181">
        <v>0.56527777777777777</v>
      </c>
      <c r="L40" s="181">
        <v>0.6069444444444444</v>
      </c>
      <c r="M40" s="181">
        <v>0.64861111111111103</v>
      </c>
      <c r="N40" s="181">
        <v>0.69027777777777766</v>
      </c>
      <c r="O40" s="181">
        <v>0.73194444444444429</v>
      </c>
      <c r="P40" s="181">
        <v>0.77361111111111092</v>
      </c>
      <c r="Q40" s="181">
        <v>0.90972222222222221</v>
      </c>
      <c r="R40" s="181">
        <v>0.94791666666666674</v>
      </c>
      <c r="S40" s="166"/>
    </row>
    <row r="41" spans="1:23" s="173" customFormat="1" ht="18" customHeight="1" x14ac:dyDescent="0.25">
      <c r="B41" s="178" t="s">
        <v>73</v>
      </c>
      <c r="C41" s="179" t="s">
        <v>11</v>
      </c>
      <c r="D41" s="192">
        <v>0.27499999999999997</v>
      </c>
      <c r="E41" s="181">
        <v>0.31666666666666665</v>
      </c>
      <c r="F41" s="181">
        <v>0.35833333333333334</v>
      </c>
      <c r="G41" s="181">
        <v>0.4</v>
      </c>
      <c r="H41" s="181">
        <v>0.44166666666666671</v>
      </c>
      <c r="I41" s="181">
        <v>0.48333333333333339</v>
      </c>
      <c r="J41" s="181">
        <v>0.52500000000000002</v>
      </c>
      <c r="K41" s="181">
        <v>0.56666666666666665</v>
      </c>
      <c r="L41" s="181">
        <v>0.60833333333333328</v>
      </c>
      <c r="M41" s="181">
        <v>0.64999999999999991</v>
      </c>
      <c r="N41" s="181">
        <v>0.69166666666666654</v>
      </c>
      <c r="O41" s="181">
        <v>0.73333333333333317</v>
      </c>
      <c r="P41" s="181">
        <v>0.7749999999999998</v>
      </c>
      <c r="Q41" s="181">
        <v>0.91111111111111109</v>
      </c>
      <c r="R41" s="181">
        <v>0.94930555555555562</v>
      </c>
      <c r="S41" s="166"/>
    </row>
    <row r="42" spans="1:23" s="173" customFormat="1" ht="18" customHeight="1" x14ac:dyDescent="0.25">
      <c r="B42" s="178" t="s">
        <v>72</v>
      </c>
      <c r="C42" s="179" t="s">
        <v>11</v>
      </c>
      <c r="D42" s="192">
        <v>0.27708333333333335</v>
      </c>
      <c r="E42" s="181">
        <v>0.31875000000000003</v>
      </c>
      <c r="F42" s="181">
        <v>0.36041666666666672</v>
      </c>
      <c r="G42" s="181">
        <v>0.4020833333333334</v>
      </c>
      <c r="H42" s="181">
        <v>0.44375000000000009</v>
      </c>
      <c r="I42" s="181">
        <v>0.48541666666666677</v>
      </c>
      <c r="J42" s="181">
        <v>0.52708333333333335</v>
      </c>
      <c r="K42" s="181">
        <v>0.56874999999999998</v>
      </c>
      <c r="L42" s="181">
        <v>0.61041666666666661</v>
      </c>
      <c r="M42" s="181">
        <v>0.65208333333333324</v>
      </c>
      <c r="N42" s="181">
        <v>0.69374999999999987</v>
      </c>
      <c r="O42" s="181">
        <v>0.7354166666666665</v>
      </c>
      <c r="P42" s="181">
        <v>0.77708333333333313</v>
      </c>
      <c r="Q42" s="181">
        <v>0.91319444444444453</v>
      </c>
      <c r="R42" s="181">
        <v>0.95138888888888906</v>
      </c>
      <c r="S42" s="166"/>
    </row>
    <row r="43" spans="1:23" s="173" customFormat="1" ht="18" customHeight="1" x14ac:dyDescent="0.25">
      <c r="B43" s="178" t="s">
        <v>71</v>
      </c>
      <c r="C43" s="179" t="s">
        <v>11</v>
      </c>
      <c r="D43" s="192">
        <v>0.27847222222222223</v>
      </c>
      <c r="E43" s="181">
        <v>0.32013888888888892</v>
      </c>
      <c r="F43" s="181">
        <v>0.3618055555555556</v>
      </c>
      <c r="G43" s="181">
        <v>0.40347222222222229</v>
      </c>
      <c r="H43" s="181">
        <v>0.44513888888888897</v>
      </c>
      <c r="I43" s="181">
        <v>0.48680555555555566</v>
      </c>
      <c r="J43" s="181">
        <v>0.52847222222222223</v>
      </c>
      <c r="K43" s="181">
        <v>0.57013888888888886</v>
      </c>
      <c r="L43" s="181">
        <v>0.61180555555555549</v>
      </c>
      <c r="M43" s="181">
        <v>0.65347222222222212</v>
      </c>
      <c r="N43" s="181">
        <v>0.69513888888888875</v>
      </c>
      <c r="O43" s="181">
        <v>0.73680555555555538</v>
      </c>
      <c r="P43" s="181">
        <v>0.77847222222222201</v>
      </c>
      <c r="Q43" s="181">
        <v>0.9145833333333333</v>
      </c>
      <c r="R43" s="181">
        <v>0.95277777777777783</v>
      </c>
      <c r="S43" s="166"/>
    </row>
    <row r="44" spans="1:23" s="173" customFormat="1" ht="18" customHeight="1" x14ac:dyDescent="0.25">
      <c r="B44" s="180" t="s">
        <v>70</v>
      </c>
      <c r="C44" s="179" t="s">
        <v>14</v>
      </c>
      <c r="D44" s="192">
        <v>0.28125</v>
      </c>
      <c r="E44" s="181">
        <v>0.32291666666666669</v>
      </c>
      <c r="F44" s="181">
        <v>0.36458333333333337</v>
      </c>
      <c r="G44" s="181">
        <v>0.40625000000000006</v>
      </c>
      <c r="H44" s="181">
        <v>0.44791666666666674</v>
      </c>
      <c r="I44" s="181">
        <v>0.48958333333333343</v>
      </c>
      <c r="J44" s="181">
        <v>0.53125</v>
      </c>
      <c r="K44" s="181">
        <v>0.57291666666666663</v>
      </c>
      <c r="L44" s="181">
        <v>0.61458333333333326</v>
      </c>
      <c r="M44" s="181">
        <v>0.65624999999999989</v>
      </c>
      <c r="N44" s="181">
        <v>0.69791666666666652</v>
      </c>
      <c r="O44" s="181">
        <v>0.73958333333333315</v>
      </c>
      <c r="P44" s="181">
        <v>0.78124999999999978</v>
      </c>
      <c r="Q44" s="181">
        <v>0.91736111111111107</v>
      </c>
      <c r="R44" s="181">
        <v>0.9555555555555556</v>
      </c>
      <c r="S44" s="166"/>
    </row>
    <row r="45" spans="1:23" s="173" customFormat="1" ht="18" customHeight="1" x14ac:dyDescent="0.25">
      <c r="B45" s="176"/>
      <c r="D45" s="172"/>
      <c r="E45" s="172"/>
      <c r="V45" s="166"/>
    </row>
    <row r="46" spans="1:23" s="173" customFormat="1" ht="18" customHeight="1" x14ac:dyDescent="0.25"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66"/>
    </row>
    <row r="47" spans="1:23" s="173" customFormat="1" ht="18" customHeight="1" x14ac:dyDescent="0.25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66"/>
      <c r="W47" s="172"/>
    </row>
    <row r="48" spans="1:23" s="173" customFormat="1" ht="18" customHeight="1" x14ac:dyDescent="0.25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66"/>
      <c r="W48" s="172"/>
    </row>
    <row r="49" spans="1:23" s="173" customFormat="1" ht="18" customHeight="1" x14ac:dyDescent="0.25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66"/>
      <c r="W49" s="172"/>
    </row>
    <row r="50" spans="1:23" s="173" customFormat="1" ht="18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66"/>
      <c r="W50" s="172"/>
    </row>
    <row r="51" spans="1:23" s="173" customFormat="1" ht="18" customHeight="1" x14ac:dyDescent="0.25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66"/>
      <c r="W51" s="172"/>
    </row>
    <row r="52" spans="1:23" s="173" customFormat="1" ht="18" customHeight="1" x14ac:dyDescent="0.25"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66"/>
    </row>
    <row r="53" spans="1:23" s="173" customFormat="1" ht="18" customHeight="1" x14ac:dyDescent="0.25"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66"/>
    </row>
    <row r="54" spans="1:23" s="173" customFormat="1" ht="18" customHeight="1" x14ac:dyDescent="0.25"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66"/>
    </row>
    <row r="55" spans="1:23" s="173" customFormat="1" ht="18" customHeight="1" x14ac:dyDescent="0.25"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66"/>
    </row>
    <row r="56" spans="1:23" s="173" customFormat="1" ht="18" customHeight="1" x14ac:dyDescent="0.25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66"/>
    </row>
    <row r="57" spans="1:23" s="173" customFormat="1" ht="18" customHeight="1" x14ac:dyDescent="0.25"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68"/>
    </row>
    <row r="58" spans="1:23" s="173" customFormat="1" ht="18" customHeight="1" x14ac:dyDescent="0.25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68"/>
      <c r="W58" s="172"/>
    </row>
    <row r="59" spans="1:23" s="173" customFormat="1" ht="18" customHeight="1" x14ac:dyDescent="0.25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68"/>
    </row>
    <row r="60" spans="1:23" s="173" customFormat="1" ht="18" hidden="1" customHeight="1" outlineLevel="1" x14ac:dyDescent="0.25"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68"/>
    </row>
    <row r="61" spans="1:23" s="173" customFormat="1" ht="18" customHeight="1" collapsed="1" x14ac:dyDescent="0.25"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68"/>
    </row>
    <row r="62" spans="1:23" s="173" customFormat="1" ht="18" customHeight="1" x14ac:dyDescent="0.25"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68"/>
    </row>
    <row r="63" spans="1:23" s="173" customFormat="1" ht="18" hidden="1" customHeight="1" outlineLevel="1" x14ac:dyDescent="0.25"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68"/>
    </row>
    <row r="64" spans="1:23" s="173" customFormat="1" ht="18" hidden="1" customHeight="1" outlineLevel="1" x14ac:dyDescent="0.25"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68"/>
    </row>
    <row r="65" spans="1:23" s="173" customFormat="1" ht="18" customHeight="1" collapsed="1" x14ac:dyDescent="0.25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68"/>
      <c r="W65" s="172"/>
    </row>
    <row r="66" spans="1:23" s="173" customFormat="1" ht="18" customHeight="1" x14ac:dyDescent="0.25"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68"/>
    </row>
    <row r="67" spans="1:23" s="173" customFormat="1" ht="18" customHeight="1" x14ac:dyDescent="0.25"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68"/>
    </row>
    <row r="68" spans="1:23" s="173" customFormat="1" ht="18" customHeight="1" x14ac:dyDescent="0.25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68"/>
    </row>
    <row r="69" spans="1:23" s="173" customFormat="1" ht="18" customHeight="1" x14ac:dyDescent="0.25"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68"/>
    </row>
    <row r="70" spans="1:23" s="173" customFormat="1" ht="18" customHeight="1" x14ac:dyDescent="0.25"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68"/>
    </row>
    <row r="71" spans="1:23" s="173" customFormat="1" ht="45" customHeight="1" x14ac:dyDescent="0.25"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68"/>
    </row>
    <row r="72" spans="1:23" s="173" customFormat="1" ht="18" customHeight="1" x14ac:dyDescent="0.25"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68"/>
    </row>
    <row r="73" spans="1:23" s="186" customFormat="1" ht="18" customHeight="1" x14ac:dyDescent="0.25">
      <c r="A73" s="18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68"/>
      <c r="W73" s="182"/>
    </row>
    <row r="74" spans="1:23" s="173" customFormat="1" ht="18" customHeight="1" x14ac:dyDescent="0.25"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68"/>
    </row>
    <row r="75" spans="1:23" s="173" customFormat="1" ht="18" customHeight="1" x14ac:dyDescent="0.25"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68"/>
    </row>
    <row r="76" spans="1:23" s="173" customFormat="1" ht="18" customHeight="1" x14ac:dyDescent="0.25"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68"/>
    </row>
    <row r="77" spans="1:23" s="173" customFormat="1" ht="18" customHeight="1" x14ac:dyDescent="0.25"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68"/>
    </row>
    <row r="78" spans="1:23" s="173" customFormat="1" ht="18" customHeight="1" x14ac:dyDescent="0.25"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68"/>
    </row>
    <row r="79" spans="1:23" s="173" customFormat="1" ht="18" customHeight="1" x14ac:dyDescent="0.25"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68"/>
    </row>
    <row r="80" spans="1:23" s="173" customFormat="1" ht="18" customHeight="1" x14ac:dyDescent="0.25"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68"/>
    </row>
    <row r="81" spans="1:23" s="173" customFormat="1" ht="18" customHeight="1" x14ac:dyDescent="0.25"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68"/>
    </row>
    <row r="82" spans="1:23" s="173" customFormat="1" ht="18" customHeight="1" x14ac:dyDescent="0.25"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68"/>
    </row>
    <row r="83" spans="1:23" s="173" customFormat="1" ht="18" customHeight="1" x14ac:dyDescent="0.25"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68"/>
    </row>
    <row r="84" spans="1:23" s="173" customFormat="1" ht="18" customHeight="1" x14ac:dyDescent="0.25"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68"/>
    </row>
    <row r="85" spans="1:23" s="173" customFormat="1" ht="18" customHeight="1" x14ac:dyDescent="0.25"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68"/>
    </row>
    <row r="86" spans="1:23" s="173" customFormat="1" ht="18" customHeight="1" x14ac:dyDescent="0.25"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68"/>
    </row>
    <row r="87" spans="1:23" s="173" customFormat="1" ht="18" customHeight="1" x14ac:dyDescent="0.25"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68"/>
    </row>
    <row r="88" spans="1:23" ht="18" customHeight="1" x14ac:dyDescent="0.25">
      <c r="A88" s="173"/>
      <c r="V88" s="168"/>
      <c r="W88" s="173"/>
    </row>
    <row r="89" spans="1:23" ht="18" customHeight="1" x14ac:dyDescent="0.25">
      <c r="A89" s="173"/>
      <c r="V89" s="168"/>
      <c r="W89" s="173"/>
    </row>
    <row r="90" spans="1:23" ht="18" customHeight="1" x14ac:dyDescent="0.25">
      <c r="A90" s="173"/>
      <c r="V90" s="168"/>
      <c r="W90" s="173"/>
    </row>
    <row r="91" spans="1:23" ht="18" customHeight="1" x14ac:dyDescent="0.25">
      <c r="A91" s="173"/>
      <c r="V91" s="168"/>
      <c r="W91" s="173"/>
    </row>
    <row r="92" spans="1:23" ht="18" customHeight="1" x14ac:dyDescent="0.25">
      <c r="A92" s="173"/>
      <c r="V92" s="168"/>
      <c r="W92" s="173"/>
    </row>
    <row r="93" spans="1:23" ht="18" customHeight="1" x14ac:dyDescent="0.25">
      <c r="A93" s="173"/>
      <c r="V93" s="168"/>
      <c r="W93" s="173"/>
    </row>
    <row r="94" spans="1:23" ht="18" customHeight="1" x14ac:dyDescent="0.25">
      <c r="A94" s="173"/>
      <c r="V94" s="168"/>
      <c r="W94" s="173"/>
    </row>
    <row r="95" spans="1:23" ht="18" customHeight="1" x14ac:dyDescent="0.25">
      <c r="A95" s="173"/>
      <c r="V95" s="168"/>
      <c r="W95" s="173"/>
    </row>
    <row r="96" spans="1:23" ht="18" customHeight="1" x14ac:dyDescent="0.25">
      <c r="A96" s="173"/>
      <c r="V96" s="173"/>
      <c r="W96" s="173"/>
    </row>
  </sheetData>
  <pageMargins left="0.7" right="0.7" top="0.75" bottom="0.75" header="0.3" footer="0.3"/>
  <pageSetup paperSize="8" scale="45" orientation="landscape" r:id="rId1"/>
  <colBreaks count="1" manualBreakCount="1">
    <brk id="22" max="1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30cdbe-8cf7-4453-8827-e96e407468ae" xsi:nil="true"/>
    <lcf76f155ced4ddcb4097134ff3c332f xmlns="8339ec36-05e3-40f9-b0ee-c56c6cc2b4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F90948BB6034B872CF0E4E4152886" ma:contentTypeVersion="14" ma:contentTypeDescription="Create a new document." ma:contentTypeScope="" ma:versionID="df5971a597b16700ef6cb4254ff5072f">
  <xsd:schema xmlns:xsd="http://www.w3.org/2001/XMLSchema" xmlns:xs="http://www.w3.org/2001/XMLSchema" xmlns:p="http://schemas.microsoft.com/office/2006/metadata/properties" xmlns:ns2="8339ec36-05e3-40f9-b0ee-c56c6cc2b4d0" xmlns:ns3="0130cdbe-8cf7-4453-8827-e96e407468ae" targetNamespace="http://schemas.microsoft.com/office/2006/metadata/properties" ma:root="true" ma:fieldsID="7d184b676780241686c8de5153eb021f" ns2:_="" ns3:_="">
    <xsd:import namespace="8339ec36-05e3-40f9-b0ee-c56c6cc2b4d0"/>
    <xsd:import namespace="0130cdbe-8cf7-4453-8827-e96e407468a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9ec36-05e3-40f9-b0ee-c56c6cc2b4d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886256f-84c1-4b00-84ed-1274a4979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0cdbe-8cf7-4453-8827-e96e407468a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ff84922-a9e1-44cd-a17a-c3383ecfd078}" ma:internalName="TaxCatchAll" ma:showField="CatchAllData" ma:web="0130cdbe-8cf7-4453-8827-e96e407468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3D343-C654-4B78-826D-0EC449FAC10C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8339ec36-05e3-40f9-b0ee-c56c6cc2b4d0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0130cdbe-8cf7-4453-8827-e96e407468a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2E6E61-FA32-44BD-85C5-48E16B687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9ec36-05e3-40f9-b0ee-c56c6cc2b4d0"/>
    <ds:schemaRef ds:uri="0130cdbe-8cf7-4453-8827-e96e40746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C5AE81-7F4F-436B-8B1B-D7F0DCA79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Input</vt:lpstr>
      <vt:lpstr>D08 (Mon - Fri)</vt:lpstr>
      <vt:lpstr>Sheet1</vt:lpstr>
      <vt:lpstr>D08 (Sat)</vt:lpstr>
      <vt:lpstr>D08 (Sun PH)</vt:lpstr>
      <vt:lpstr>'D08 (Mon - Fri)'!Print_Area</vt:lpstr>
      <vt:lpstr>'D08 (Sat)'!Print_Area</vt:lpstr>
      <vt:lpstr>'D08 (Sun PH)'!Print_Area</vt:lpstr>
      <vt:lpstr>Input!Print_Area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D08</dc:title>
  <dc:subject>TIMETABLE MASTER</dc:subject>
  <dc:creator>Wayne Goelst</dc:creator>
  <cp:keywords>KID</cp:keywords>
  <cp:lastModifiedBy>Lynne Arendse-Koyana</cp:lastModifiedBy>
  <dcterms:created xsi:type="dcterms:W3CDTF">2023-06-20T06:07:03Z</dcterms:created>
  <dcterms:modified xsi:type="dcterms:W3CDTF">2025-11-13T13:10:32Z</dcterms:modified>
  <cp:category>2023 09 29</cp:category>
  <cp:version>2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0x010100682F90948BB6034B872CF0E4E4152886</vt:lpwstr>
  </property>
</Properties>
</file>